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embeddings/oleObject3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3048" windowHeight="7704"/>
  </bookViews>
  <sheets>
    <sheet name="Arkusz1" sheetId="1" r:id="rId1"/>
    <sheet name="Wykres normalności" sheetId="5" r:id="rId2"/>
    <sheet name="Wykres normalności (2)" sheetId="6" r:id="rId3"/>
    <sheet name="Wykres normalności (3)" sheetId="7" r:id="rId4"/>
    <sheet name="Test Barletta" sheetId="4" r:id="rId5"/>
    <sheet name="Arkusz2" sheetId="2" r:id="rId6"/>
    <sheet name="Arkusz3" sheetId="3" r:id="rId7"/>
  </sheets>
  <calcPr calcId="125725"/>
</workbook>
</file>

<file path=xl/calcChain.xml><?xml version="1.0" encoding="utf-8"?>
<calcChain xmlns="http://schemas.openxmlformats.org/spreadsheetml/2006/main">
  <c r="C3" i="7"/>
  <c r="C4"/>
  <c r="C5"/>
  <c r="C6"/>
  <c r="C7"/>
  <c r="C8"/>
  <c r="C9"/>
  <c r="C10"/>
  <c r="C15"/>
  <c r="C14"/>
  <c r="C13"/>
  <c r="D3"/>
  <c r="C15" i="6"/>
  <c r="C14"/>
  <c r="C13"/>
  <c r="D5"/>
  <c r="D10"/>
  <c r="C17" i="5"/>
  <c r="C16"/>
  <c r="C15"/>
  <c r="D9"/>
  <c r="D10"/>
  <c r="I23" i="7"/>
  <c r="D2"/>
  <c r="D1"/>
  <c r="C1"/>
  <c r="I23" i="6"/>
  <c r="D2"/>
  <c r="D1"/>
  <c r="C1"/>
  <c r="C8" l="1"/>
  <c r="C2" i="7"/>
  <c r="C7" i="6"/>
  <c r="C6"/>
  <c r="C5"/>
  <c r="C4"/>
  <c r="C3"/>
  <c r="C10"/>
  <c r="C9"/>
  <c r="C2"/>
  <c r="C1" i="5"/>
  <c r="C10" s="1"/>
  <c r="D1"/>
  <c r="D2"/>
  <c r="C5" l="1"/>
  <c r="C9"/>
  <c r="C6"/>
  <c r="C7"/>
  <c r="C3"/>
  <c r="C8"/>
  <c r="C4"/>
  <c r="C2"/>
  <c r="D13" i="4"/>
  <c r="A12" l="1"/>
  <c r="A13" s="1"/>
  <c r="B21"/>
  <c r="B23" s="1"/>
  <c r="C12"/>
  <c r="C13" s="1"/>
  <c r="B12"/>
  <c r="B13" s="1"/>
  <c r="D12" l="1"/>
  <c r="E12" s="1"/>
  <c r="B19"/>
  <c r="C19" s="1"/>
  <c r="B24" s="1"/>
  <c r="B26" l="1"/>
  <c r="B28" s="1"/>
</calcChain>
</file>

<file path=xl/sharedStrings.xml><?xml version="1.0" encoding="utf-8"?>
<sst xmlns="http://schemas.openxmlformats.org/spreadsheetml/2006/main" count="17" uniqueCount="11">
  <si>
    <t>I</t>
  </si>
  <si>
    <t>II</t>
  </si>
  <si>
    <t>III</t>
  </si>
  <si>
    <t>k=</t>
  </si>
  <si>
    <t>ni=</t>
  </si>
  <si>
    <t>n=</t>
  </si>
  <si>
    <t>n-k=</t>
  </si>
  <si>
    <t>s2</t>
  </si>
  <si>
    <t>c=</t>
  </si>
  <si>
    <t>1/c</t>
  </si>
  <si>
    <t>24*(ln(3,09)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</si>
</sst>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382423787935612"/>
          <c:y val="4.2141294838145327E-2"/>
          <c:w val="0.80624978695844862"/>
          <c:h val="0.90182852143482062"/>
        </c:manualLayout>
      </c:layout>
      <c:scatterChart>
        <c:scatterStyle val="lineMarker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'Wykres normalności'!$B$2:$B$10</c:f>
              <c:numCache>
                <c:formatCode>General</c:formatCode>
                <c:ptCount val="9"/>
                <c:pt idx="0">
                  <c:v>54</c:v>
                </c:pt>
                <c:pt idx="1">
                  <c:v>55</c:v>
                </c:pt>
                <c:pt idx="2">
                  <c:v>55</c:v>
                </c:pt>
                <c:pt idx="3">
                  <c:v>56</c:v>
                </c:pt>
                <c:pt idx="4">
                  <c:v>56</c:v>
                </c:pt>
                <c:pt idx="5">
                  <c:v>57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</c:numCache>
            </c:numRef>
          </c:xVal>
          <c:yVal>
            <c:numRef>
              <c:f>'Wykres normalności'!$C$2:$C$10</c:f>
              <c:numCache>
                <c:formatCode>General</c:formatCode>
                <c:ptCount val="9"/>
                <c:pt idx="0">
                  <c:v>-1.475729574745245</c:v>
                </c:pt>
                <c:pt idx="1">
                  <c:v>-0.84327404271156925</c:v>
                </c:pt>
                <c:pt idx="2">
                  <c:v>-0.84327404271156925</c:v>
                </c:pt>
                <c:pt idx="3">
                  <c:v>-0.21081851067789345</c:v>
                </c:pt>
                <c:pt idx="4">
                  <c:v>-0.21081851067789345</c:v>
                </c:pt>
                <c:pt idx="5">
                  <c:v>0.4216370213557824</c:v>
                </c:pt>
                <c:pt idx="6">
                  <c:v>0.4216370213557824</c:v>
                </c:pt>
                <c:pt idx="7">
                  <c:v>1.0540925533894583</c:v>
                </c:pt>
                <c:pt idx="8">
                  <c:v>1.6865480854231341</c:v>
                </c:pt>
              </c:numCache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'Wykres normalności'!$B$2:$B$10</c:f>
              <c:numCache>
                <c:formatCode>General</c:formatCode>
                <c:ptCount val="9"/>
                <c:pt idx="0">
                  <c:v>54</c:v>
                </c:pt>
                <c:pt idx="1">
                  <c:v>55</c:v>
                </c:pt>
                <c:pt idx="2">
                  <c:v>55</c:v>
                </c:pt>
                <c:pt idx="3">
                  <c:v>56</c:v>
                </c:pt>
                <c:pt idx="4">
                  <c:v>56</c:v>
                </c:pt>
                <c:pt idx="5">
                  <c:v>57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</c:numCache>
            </c:numRef>
          </c:xVal>
          <c:yVal>
            <c:numRef>
              <c:f>'Wykres normalności'!$D$2:$D$10</c:f>
              <c:numCache>
                <c:formatCode>General</c:formatCode>
                <c:ptCount val="9"/>
                <c:pt idx="0">
                  <c:v>-1.4652337926855226</c:v>
                </c:pt>
                <c:pt idx="1">
                  <c:v>-0.74338589915062125</c:v>
                </c:pt>
                <c:pt idx="3">
                  <c:v>-6.7970001349815345E-2</c:v>
                </c:pt>
                <c:pt idx="5">
                  <c:v>0.41891441366606191</c:v>
                </c:pt>
                <c:pt idx="7">
                  <c:v>0.92082297636837884</c:v>
                </c:pt>
                <c:pt idx="8">
                  <c:v>1.4652337926855226</c:v>
                </c:pt>
              </c:numCache>
            </c:numRef>
          </c:yVal>
        </c:ser>
        <c:axId val="12456320"/>
        <c:axId val="12458624"/>
      </c:scatterChart>
      <c:valAx>
        <c:axId val="12456320"/>
        <c:scaling>
          <c:orientation val="minMax"/>
          <c:max val="59"/>
          <c:min val="53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Wartość obserwowana</a:t>
                </a:r>
              </a:p>
            </c:rich>
          </c:tx>
          <c:layout/>
        </c:title>
        <c:numFmt formatCode="General" sourceLinked="1"/>
        <c:tickLblPos val="nextTo"/>
        <c:crossAx val="12458624"/>
        <c:crosses val="autoZero"/>
        <c:crossBetween val="midCat"/>
        <c:majorUnit val="2"/>
      </c:valAx>
      <c:valAx>
        <c:axId val="124586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Oczekiwana normalna</a:t>
                </a:r>
              </a:p>
            </c:rich>
          </c:tx>
          <c:layout/>
        </c:title>
        <c:numFmt formatCode="General" sourceLinked="1"/>
        <c:tickLblPos val="nextTo"/>
        <c:crossAx val="12456320"/>
        <c:crosses val="autoZero"/>
        <c:crossBetween val="midCat"/>
        <c:majorUnit val="1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382423787935623"/>
          <c:y val="4.2141294838145368E-2"/>
          <c:w val="0.80624978695844862"/>
          <c:h val="0.90182852143482062"/>
        </c:manualLayout>
      </c:layout>
      <c:scatterChart>
        <c:scatterStyle val="lineMarker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'Wykres normalności (2)'!$B$2:$B$10</c:f>
              <c:numCache>
                <c:formatCode>General</c:formatCode>
                <c:ptCount val="9"/>
                <c:pt idx="0">
                  <c:v>54</c:v>
                </c:pt>
                <c:pt idx="1">
                  <c:v>56</c:v>
                </c:pt>
                <c:pt idx="2">
                  <c:v>56</c:v>
                </c:pt>
                <c:pt idx="3">
                  <c:v>57</c:v>
                </c:pt>
                <c:pt idx="4">
                  <c:v>58</c:v>
                </c:pt>
                <c:pt idx="5">
                  <c:v>58</c:v>
                </c:pt>
                <c:pt idx="6">
                  <c:v>59</c:v>
                </c:pt>
                <c:pt idx="7">
                  <c:v>59</c:v>
                </c:pt>
                <c:pt idx="8">
                  <c:v>60</c:v>
                </c:pt>
              </c:numCache>
            </c:numRef>
          </c:xVal>
          <c:yVal>
            <c:numRef>
              <c:f>'Wykres normalności (2)'!$C$2:$C$10</c:f>
              <c:numCache>
                <c:formatCode>General</c:formatCode>
                <c:ptCount val="9"/>
                <c:pt idx="0">
                  <c:v>-1.8338701194599545</c:v>
                </c:pt>
                <c:pt idx="1">
                  <c:v>-0.76904230816062558</c:v>
                </c:pt>
                <c:pt idx="2">
                  <c:v>-0.76904230816062558</c:v>
                </c:pt>
                <c:pt idx="3">
                  <c:v>-0.23662840251096115</c:v>
                </c:pt>
                <c:pt idx="4">
                  <c:v>0.29578550313870333</c:v>
                </c:pt>
                <c:pt idx="5">
                  <c:v>0.29578550313870333</c:v>
                </c:pt>
                <c:pt idx="6">
                  <c:v>0.82819940878836773</c:v>
                </c:pt>
                <c:pt idx="7">
                  <c:v>0.82819940878836773</c:v>
                </c:pt>
                <c:pt idx="8">
                  <c:v>1.3606133144380324</c:v>
                </c:pt>
              </c:numCache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'Wykres normalności (2)'!$B$2:$B$10</c:f>
              <c:numCache>
                <c:formatCode>General</c:formatCode>
                <c:ptCount val="9"/>
                <c:pt idx="0">
                  <c:v>54</c:v>
                </c:pt>
                <c:pt idx="1">
                  <c:v>56</c:v>
                </c:pt>
                <c:pt idx="2">
                  <c:v>56</c:v>
                </c:pt>
                <c:pt idx="3">
                  <c:v>57</c:v>
                </c:pt>
                <c:pt idx="4">
                  <c:v>58</c:v>
                </c:pt>
                <c:pt idx="5">
                  <c:v>58</c:v>
                </c:pt>
                <c:pt idx="6">
                  <c:v>59</c:v>
                </c:pt>
                <c:pt idx="7">
                  <c:v>59</c:v>
                </c:pt>
                <c:pt idx="8">
                  <c:v>60</c:v>
                </c:pt>
              </c:numCache>
            </c:numRef>
          </c:xVal>
          <c:yVal>
            <c:numRef>
              <c:f>'Wykres normalności (2)'!$D$2:$D$10</c:f>
              <c:numCache>
                <c:formatCode>General</c:formatCode>
                <c:ptCount val="9"/>
                <c:pt idx="0">
                  <c:v>-1.4652337926855226</c:v>
                </c:pt>
                <c:pt idx="1">
                  <c:v>-0.74338589915062125</c:v>
                </c:pt>
                <c:pt idx="3">
                  <c:v>-0.27188000539926094</c:v>
                </c:pt>
                <c:pt idx="4">
                  <c:v>0.13594000269963022</c:v>
                </c:pt>
                <c:pt idx="6">
                  <c:v>0.74338589915062103</c:v>
                </c:pt>
                <c:pt idx="8">
                  <c:v>1.4652337926855226</c:v>
                </c:pt>
              </c:numCache>
            </c:numRef>
          </c:yVal>
        </c:ser>
        <c:axId val="139881088"/>
        <c:axId val="106108032"/>
      </c:scatterChart>
      <c:valAx>
        <c:axId val="139881088"/>
        <c:scaling>
          <c:orientation val="minMax"/>
          <c:max val="59"/>
          <c:min val="53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Wartość obserwowana</a:t>
                </a:r>
              </a:p>
            </c:rich>
          </c:tx>
          <c:layout/>
        </c:title>
        <c:numFmt formatCode="General" sourceLinked="1"/>
        <c:tickLblPos val="nextTo"/>
        <c:crossAx val="106108032"/>
        <c:crosses val="autoZero"/>
        <c:crossBetween val="midCat"/>
        <c:majorUnit val="2"/>
      </c:valAx>
      <c:valAx>
        <c:axId val="1061080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Oczekiwana normalna</a:t>
                </a:r>
              </a:p>
            </c:rich>
          </c:tx>
          <c:layout/>
        </c:title>
        <c:numFmt formatCode="General" sourceLinked="1"/>
        <c:tickLblPos val="nextTo"/>
        <c:crossAx val="139881088"/>
        <c:crosses val="autoZero"/>
        <c:crossBetween val="midCat"/>
        <c:majorUnit val="1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382423787935628"/>
          <c:y val="4.214129483814541E-2"/>
          <c:w val="0.80624978695844862"/>
          <c:h val="0.90182852143482062"/>
        </c:manualLayout>
      </c:layout>
      <c:scatterChart>
        <c:scatterStyle val="lineMarker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'Wykres normalności (3)'!$B$2:$B$10</c:f>
              <c:numCache>
                <c:formatCode>General</c:formatCode>
                <c:ptCount val="9"/>
                <c:pt idx="0">
                  <c:v>54</c:v>
                </c:pt>
                <c:pt idx="1">
                  <c:v>55</c:v>
                </c:pt>
                <c:pt idx="2">
                  <c:v>56</c:v>
                </c:pt>
                <c:pt idx="3">
                  <c:v>56</c:v>
                </c:pt>
                <c:pt idx="4">
                  <c:v>58</c:v>
                </c:pt>
                <c:pt idx="5">
                  <c:v>58</c:v>
                </c:pt>
                <c:pt idx="6">
                  <c:v>58</c:v>
                </c:pt>
                <c:pt idx="7">
                  <c:v>59</c:v>
                </c:pt>
                <c:pt idx="8">
                  <c:v>59</c:v>
                </c:pt>
              </c:numCache>
            </c:numRef>
          </c:xVal>
          <c:yVal>
            <c:numRef>
              <c:f>'Wykres normalności (3)'!$C$2:$C$10</c:f>
              <c:numCache>
                <c:formatCode>General</c:formatCode>
                <c:ptCount val="9"/>
                <c:pt idx="0">
                  <c:v>-1.6641005886756874</c:v>
                </c:pt>
                <c:pt idx="1">
                  <c:v>-1.1094003924504583</c:v>
                </c:pt>
                <c:pt idx="2">
                  <c:v>-0.55470019622522915</c:v>
                </c:pt>
                <c:pt idx="3">
                  <c:v>-0.55470019622522915</c:v>
                </c:pt>
                <c:pt idx="4">
                  <c:v>0.55470019622522915</c:v>
                </c:pt>
                <c:pt idx="5">
                  <c:v>0.55470019622522915</c:v>
                </c:pt>
                <c:pt idx="6">
                  <c:v>0.55470019622522915</c:v>
                </c:pt>
                <c:pt idx="7">
                  <c:v>1.1094003924504583</c:v>
                </c:pt>
                <c:pt idx="8">
                  <c:v>1.1094003924504583</c:v>
                </c:pt>
              </c:numCache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'Wykres normalności (3)'!$B$2:$B$10</c:f>
              <c:numCache>
                <c:formatCode>General</c:formatCode>
                <c:ptCount val="9"/>
                <c:pt idx="0">
                  <c:v>54</c:v>
                </c:pt>
                <c:pt idx="1">
                  <c:v>55</c:v>
                </c:pt>
                <c:pt idx="2">
                  <c:v>56</c:v>
                </c:pt>
                <c:pt idx="3">
                  <c:v>56</c:v>
                </c:pt>
                <c:pt idx="4">
                  <c:v>58</c:v>
                </c:pt>
                <c:pt idx="5">
                  <c:v>58</c:v>
                </c:pt>
                <c:pt idx="6">
                  <c:v>58</c:v>
                </c:pt>
                <c:pt idx="7">
                  <c:v>59</c:v>
                </c:pt>
                <c:pt idx="8">
                  <c:v>59</c:v>
                </c:pt>
              </c:numCache>
            </c:numRef>
          </c:xVal>
          <c:yVal>
            <c:numRef>
              <c:f>'Wykres normalności (3)'!$D$2:$D$10</c:f>
              <c:numCache>
                <c:formatCode>General</c:formatCode>
                <c:ptCount val="9"/>
                <c:pt idx="0">
                  <c:v>-1.4652337926855226</c:v>
                </c:pt>
                <c:pt idx="1">
                  <c:v>-0.92082297636837929</c:v>
                </c:pt>
                <c:pt idx="2">
                  <c:v>-0.41891441366606208</c:v>
                </c:pt>
                <c:pt idx="4">
                  <c:v>0.27927627577737457</c:v>
                </c:pt>
                <c:pt idx="7">
                  <c:v>1.1930283845269507</c:v>
                </c:pt>
              </c:numCache>
            </c:numRef>
          </c:yVal>
        </c:ser>
        <c:axId val="130634496"/>
        <c:axId val="130636800"/>
      </c:scatterChart>
      <c:valAx>
        <c:axId val="130634496"/>
        <c:scaling>
          <c:orientation val="minMax"/>
          <c:max val="59"/>
          <c:min val="53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Wartość obserwowana</a:t>
                </a:r>
              </a:p>
            </c:rich>
          </c:tx>
          <c:layout/>
        </c:title>
        <c:numFmt formatCode="General" sourceLinked="1"/>
        <c:tickLblPos val="nextTo"/>
        <c:crossAx val="130636800"/>
        <c:crosses val="autoZero"/>
        <c:crossBetween val="midCat"/>
        <c:majorUnit val="2"/>
      </c:valAx>
      <c:valAx>
        <c:axId val="1306368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Oczekiwana normalna</a:t>
                </a:r>
              </a:p>
            </c:rich>
          </c:tx>
          <c:layout/>
        </c:title>
        <c:numFmt formatCode="General" sourceLinked="1"/>
        <c:tickLblPos val="nextTo"/>
        <c:crossAx val="130634496"/>
        <c:crosses val="autoZero"/>
        <c:crossBetween val="midCat"/>
        <c:majorUnit val="1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3</xdr:row>
      <xdr:rowOff>60960</xdr:rowOff>
    </xdr:from>
    <xdr:to>
      <xdr:col>11</xdr:col>
      <xdr:colOff>320040</xdr:colOff>
      <xdr:row>15</xdr:row>
      <xdr:rowOff>53340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3</xdr:row>
      <xdr:rowOff>60960</xdr:rowOff>
    </xdr:from>
    <xdr:to>
      <xdr:col>11</xdr:col>
      <xdr:colOff>320040</xdr:colOff>
      <xdr:row>15</xdr:row>
      <xdr:rowOff>53340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3</xdr:row>
      <xdr:rowOff>60960</xdr:rowOff>
    </xdr:from>
    <xdr:to>
      <xdr:col>11</xdr:col>
      <xdr:colOff>320040</xdr:colOff>
      <xdr:row>15</xdr:row>
      <xdr:rowOff>53340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B11" sqref="B11"/>
    </sheetView>
  </sheetViews>
  <sheetFormatPr defaultRowHeight="13.8"/>
  <sheetData>
    <row r="1" spans="1:3" ht="15.6">
      <c r="A1" s="1" t="s">
        <v>0</v>
      </c>
      <c r="B1" s="1" t="s">
        <v>1</v>
      </c>
      <c r="C1" s="1" t="s">
        <v>2</v>
      </c>
    </row>
    <row r="2" spans="1:3" ht="15.6">
      <c r="A2" s="1">
        <v>54</v>
      </c>
      <c r="B2" s="1">
        <v>57</v>
      </c>
      <c r="C2" s="1">
        <v>59</v>
      </c>
    </row>
    <row r="3" spans="1:3" ht="15.6">
      <c r="A3" s="1">
        <v>56</v>
      </c>
      <c r="B3" s="1">
        <v>56</v>
      </c>
      <c r="C3" s="1">
        <v>56</v>
      </c>
    </row>
    <row r="4" spans="1:3" ht="15.6">
      <c r="A4" s="1">
        <v>55</v>
      </c>
      <c r="B4" s="1">
        <v>58</v>
      </c>
      <c r="C4" s="1">
        <v>54</v>
      </c>
    </row>
    <row r="5" spans="1:3" ht="15.6">
      <c r="A5" s="1">
        <v>57</v>
      </c>
      <c r="B5" s="1">
        <v>54</v>
      </c>
      <c r="C5" s="1">
        <v>58</v>
      </c>
    </row>
    <row r="6" spans="1:3" ht="15.6">
      <c r="A6" s="1">
        <v>59</v>
      </c>
      <c r="B6" s="1">
        <v>59</v>
      </c>
      <c r="C6" s="1">
        <v>55</v>
      </c>
    </row>
    <row r="7" spans="1:3" ht="15.6">
      <c r="A7" s="1">
        <v>58</v>
      </c>
      <c r="B7" s="1">
        <v>59</v>
      </c>
      <c r="C7" s="1">
        <v>59</v>
      </c>
    </row>
    <row r="8" spans="1:3" ht="15.6">
      <c r="A8" s="1">
        <v>55</v>
      </c>
      <c r="B8" s="1">
        <v>56</v>
      </c>
      <c r="C8" s="1">
        <v>58</v>
      </c>
    </row>
    <row r="9" spans="1:3" ht="15.6">
      <c r="A9" s="1">
        <v>56</v>
      </c>
      <c r="B9" s="1">
        <v>58</v>
      </c>
      <c r="C9" s="1">
        <v>58</v>
      </c>
    </row>
    <row r="10" spans="1:3" ht="15.6">
      <c r="A10" s="1">
        <v>57</v>
      </c>
      <c r="B10" s="1">
        <v>60</v>
      </c>
      <c r="C10" s="1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C11" sqref="C11"/>
    </sheetView>
  </sheetViews>
  <sheetFormatPr defaultRowHeight="13.8"/>
  <cols>
    <col min="3" max="4" width="12.09765625" bestFit="1" customWidth="1"/>
  </cols>
  <sheetData>
    <row r="1" spans="1:6" ht="15.6">
      <c r="B1" s="1" t="s">
        <v>0</v>
      </c>
      <c r="C1" s="1">
        <f>AVERAGE(B2:B10)</f>
        <v>56.333333333333336</v>
      </c>
      <c r="D1" s="1">
        <f>STDEV(B2:B10)</f>
        <v>1.5811388300841898</v>
      </c>
      <c r="E1" s="1"/>
      <c r="F1" s="1"/>
    </row>
    <row r="2" spans="1:6" ht="15.6">
      <c r="A2">
        <v>1</v>
      </c>
      <c r="B2" s="1">
        <v>54</v>
      </c>
      <c r="C2" s="1">
        <f>(B2-$C$1)/$D$1</f>
        <v>-1.475729574745245</v>
      </c>
      <c r="D2" s="1">
        <f>NORMSINV((3*A2-1)/(3*9+1))</f>
        <v>-1.4652337926855226</v>
      </c>
      <c r="E2" s="1"/>
      <c r="F2" s="1"/>
    </row>
    <row r="3" spans="1:6" ht="15.6">
      <c r="A3">
        <v>2</v>
      </c>
      <c r="B3" s="1">
        <v>55</v>
      </c>
      <c r="C3" s="1">
        <f>(B3-$C$1)/$D$1</f>
        <v>-0.84327404271156925</v>
      </c>
      <c r="D3" s="1">
        <v>-0.74338589915062125</v>
      </c>
      <c r="E3" s="1"/>
      <c r="F3" s="1"/>
    </row>
    <row r="4" spans="1:6" ht="15.6">
      <c r="A4">
        <v>3</v>
      </c>
      <c r="B4" s="1">
        <v>55</v>
      </c>
      <c r="C4" s="1">
        <f>(B4-$C$1)/$D$1</f>
        <v>-0.84327404271156925</v>
      </c>
      <c r="D4" s="1"/>
      <c r="E4" s="1"/>
      <c r="F4" s="1"/>
    </row>
    <row r="5" spans="1:6" ht="15.6">
      <c r="A5">
        <v>4</v>
      </c>
      <c r="B5" s="1">
        <v>56</v>
      </c>
      <c r="C5" s="1">
        <f>(B5-$C$1)/$D$1</f>
        <v>-0.21081851067789345</v>
      </c>
      <c r="D5">
        <v>-6.7970001349815345E-2</v>
      </c>
      <c r="E5" s="1"/>
      <c r="F5" s="1"/>
    </row>
    <row r="6" spans="1:6" ht="15.6">
      <c r="A6">
        <v>5</v>
      </c>
      <c r="B6" s="1">
        <v>56</v>
      </c>
      <c r="C6" s="1">
        <f>(B6-$C$1)/$D$1</f>
        <v>-0.21081851067789345</v>
      </c>
      <c r="D6" s="1"/>
      <c r="E6" s="1"/>
      <c r="F6" s="1"/>
    </row>
    <row r="7" spans="1:6" ht="15.6">
      <c r="A7">
        <v>6</v>
      </c>
      <c r="B7" s="1">
        <v>57</v>
      </c>
      <c r="C7" s="1">
        <f>(B7-$C$1)/$D$1</f>
        <v>0.4216370213557824</v>
      </c>
      <c r="D7">
        <v>0.41891441366606191</v>
      </c>
      <c r="E7" s="1"/>
      <c r="F7" s="1"/>
    </row>
    <row r="8" spans="1:6" ht="15.6">
      <c r="A8">
        <v>7</v>
      </c>
      <c r="B8" s="1">
        <v>57</v>
      </c>
      <c r="C8" s="1">
        <f>(B8-$C$1)/$D$1</f>
        <v>0.4216370213557824</v>
      </c>
      <c r="D8" s="1"/>
      <c r="E8" s="1"/>
      <c r="F8" s="1"/>
    </row>
    <row r="9" spans="1:6" ht="15.6">
      <c r="A9">
        <v>8</v>
      </c>
      <c r="B9" s="1">
        <v>58</v>
      </c>
      <c r="C9" s="1">
        <f>(B9-$C$1)/$D$1</f>
        <v>1.0540925533894583</v>
      </c>
      <c r="D9" s="1">
        <f t="shared" ref="D5:D10" si="0">NORMSINV((3*A9-1)/(3*9+1))</f>
        <v>0.92082297636837884</v>
      </c>
      <c r="E9" s="1"/>
      <c r="F9" s="1"/>
    </row>
    <row r="10" spans="1:6" ht="15.6">
      <c r="A10">
        <v>9</v>
      </c>
      <c r="B10" s="1">
        <v>59</v>
      </c>
      <c r="C10" s="1">
        <f>(B10-$C$1)/$D$1</f>
        <v>1.6865480854231341</v>
      </c>
      <c r="D10" s="1">
        <f t="shared" si="0"/>
        <v>1.4652337926855226</v>
      </c>
      <c r="E10" s="1"/>
      <c r="F10" s="1"/>
    </row>
    <row r="15" spans="1:6">
      <c r="C15">
        <f>AVERAGE(D3:D4)</f>
        <v>-0.74338589915062125</v>
      </c>
      <c r="D15">
        <v>-0.74338589915062125</v>
      </c>
    </row>
    <row r="16" spans="1:6">
      <c r="C16">
        <f>AVERAGE(D5:D6)</f>
        <v>-6.7970001349815345E-2</v>
      </c>
      <c r="D16">
        <v>-6.7970001349815345E-2</v>
      </c>
    </row>
    <row r="17" spans="3:4">
      <c r="C17">
        <f>AVERAGE(D7:D8)</f>
        <v>0.41891441366606191</v>
      </c>
      <c r="D17">
        <v>0.41891441366606191</v>
      </c>
    </row>
  </sheetData>
  <sortState ref="B2:B10">
    <sortCondition ref="B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D10" sqref="D10"/>
    </sheetView>
  </sheetViews>
  <sheetFormatPr defaultRowHeight="13.8"/>
  <cols>
    <col min="3" max="4" width="12.09765625" bestFit="1" customWidth="1"/>
  </cols>
  <sheetData>
    <row r="1" spans="1:6" ht="15.6">
      <c r="B1" s="1" t="s">
        <v>0</v>
      </c>
      <c r="C1" s="1">
        <f>AVERAGE(B2:B10)</f>
        <v>57.444444444444443</v>
      </c>
      <c r="D1" s="1">
        <f>STDEV(B2:B10)</f>
        <v>1.8782379449307876</v>
      </c>
      <c r="E1" s="1"/>
      <c r="F1" s="1"/>
    </row>
    <row r="2" spans="1:6" ht="15.6">
      <c r="A2">
        <v>1</v>
      </c>
      <c r="B2" s="1">
        <v>54</v>
      </c>
      <c r="C2" s="1">
        <f>(B2-$C$1)/$D$1</f>
        <v>-1.8338701194599545</v>
      </c>
      <c r="D2" s="1">
        <f>NORMSINV((3*A2-1)/(3*9+1))</f>
        <v>-1.4652337926855226</v>
      </c>
      <c r="E2" s="1"/>
      <c r="F2" s="1"/>
    </row>
    <row r="3" spans="1:6" ht="15.6">
      <c r="A3">
        <v>2</v>
      </c>
      <c r="B3" s="1">
        <v>56</v>
      </c>
      <c r="C3" s="1">
        <f>(B3-$C$1)/$D$1</f>
        <v>-0.76904230816062558</v>
      </c>
      <c r="D3">
        <v>-0.74338589915062125</v>
      </c>
      <c r="E3" s="1"/>
      <c r="F3" s="1"/>
    </row>
    <row r="4" spans="1:6" ht="15.6">
      <c r="A4">
        <v>3</v>
      </c>
      <c r="B4" s="1">
        <v>56</v>
      </c>
      <c r="C4" s="1">
        <f>(B4-$C$1)/$D$1</f>
        <v>-0.76904230816062558</v>
      </c>
      <c r="D4" s="1"/>
      <c r="E4" s="1"/>
      <c r="F4" s="1"/>
    </row>
    <row r="5" spans="1:6" ht="15.6">
      <c r="A5">
        <v>4</v>
      </c>
      <c r="B5" s="1">
        <v>57</v>
      </c>
      <c r="C5" s="1">
        <f>(B5-$C$1)/$D$1</f>
        <v>-0.23662840251096115</v>
      </c>
      <c r="D5" s="1">
        <f t="shared" ref="D3:D10" si="0">NORMSINV((3*A5-1)/(3*9+1))</f>
        <v>-0.27188000539926094</v>
      </c>
      <c r="E5" s="1"/>
      <c r="F5" s="1"/>
    </row>
    <row r="6" spans="1:6" ht="15.6">
      <c r="A6">
        <v>5</v>
      </c>
      <c r="B6" s="1">
        <v>58</v>
      </c>
      <c r="C6" s="1">
        <f>(B6-$C$1)/$D$1</f>
        <v>0.29578550313870333</v>
      </c>
      <c r="D6">
        <v>0.13594000269963022</v>
      </c>
      <c r="E6" s="1"/>
      <c r="F6" s="1"/>
    </row>
    <row r="7" spans="1:6" ht="15.6">
      <c r="A7">
        <v>6</v>
      </c>
      <c r="B7" s="1">
        <v>58</v>
      </c>
      <c r="C7" s="1">
        <f>(B7-$C$1)/$D$1</f>
        <v>0.29578550313870333</v>
      </c>
      <c r="D7" s="1"/>
      <c r="E7" s="1"/>
      <c r="F7" s="1"/>
    </row>
    <row r="8" spans="1:6" ht="15.6">
      <c r="A8">
        <v>7</v>
      </c>
      <c r="B8" s="1">
        <v>59</v>
      </c>
      <c r="C8" s="1">
        <f>(B8-$C$1)/$D$1</f>
        <v>0.82819940878836773</v>
      </c>
      <c r="D8">
        <v>0.74338589915062103</v>
      </c>
      <c r="E8" s="1"/>
      <c r="F8" s="1"/>
    </row>
    <row r="9" spans="1:6" ht="15.6">
      <c r="A9">
        <v>8</v>
      </c>
      <c r="B9" s="1">
        <v>59</v>
      </c>
      <c r="C9" s="1">
        <f>(B9-$C$1)/$D$1</f>
        <v>0.82819940878836773</v>
      </c>
      <c r="D9" s="1"/>
      <c r="E9" s="1"/>
      <c r="F9" s="1"/>
    </row>
    <row r="10" spans="1:6" ht="15.6">
      <c r="A10">
        <v>9</v>
      </c>
      <c r="B10" s="1">
        <v>60</v>
      </c>
      <c r="C10" s="1">
        <f>(B10-$C$1)/$D$1</f>
        <v>1.3606133144380324</v>
      </c>
      <c r="D10" s="1">
        <f t="shared" si="0"/>
        <v>1.4652337926855226</v>
      </c>
      <c r="E10" s="1"/>
      <c r="F10" s="1"/>
    </row>
    <row r="13" spans="1:6">
      <c r="C13">
        <f>AVERAGE(D3:D4)</f>
        <v>-0.74338589915062125</v>
      </c>
      <c r="D13">
        <v>-0.74338589915062125</v>
      </c>
    </row>
    <row r="14" spans="1:6">
      <c r="C14">
        <f>AVERAGE(D6:D7)</f>
        <v>0.13594000269963022</v>
      </c>
      <c r="D14">
        <v>0.13594000269963022</v>
      </c>
    </row>
    <row r="15" spans="1:6">
      <c r="C15">
        <f>AVERAGE(D8:D9)</f>
        <v>0.74338589915062103</v>
      </c>
      <c r="D15">
        <v>0.74338589915062103</v>
      </c>
    </row>
    <row r="23" spans="8:9">
      <c r="H23">
        <v>11.367000000000001</v>
      </c>
      <c r="I23">
        <f>CHIDIST(H23,6)</f>
        <v>7.7674855967878875E-2</v>
      </c>
    </row>
  </sheetData>
  <sortState ref="B2:B10">
    <sortCondition ref="B2:B10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D10" sqref="D10"/>
    </sheetView>
  </sheetViews>
  <sheetFormatPr defaultRowHeight="13.8"/>
  <cols>
    <col min="3" max="4" width="12.09765625" bestFit="1" customWidth="1"/>
  </cols>
  <sheetData>
    <row r="1" spans="1:6" ht="15.6">
      <c r="B1" s="1" t="s">
        <v>0</v>
      </c>
      <c r="C1" s="1">
        <f>AVERAGE(B2:B10)</f>
        <v>57</v>
      </c>
      <c r="D1" s="1">
        <f>STDEV(B2:B10)</f>
        <v>1.8027756377319946</v>
      </c>
      <c r="E1" s="1"/>
      <c r="F1" s="1"/>
    </row>
    <row r="2" spans="1:6" ht="15.6">
      <c r="A2">
        <v>1</v>
      </c>
      <c r="B2" s="1">
        <v>54</v>
      </c>
      <c r="C2" s="1">
        <f>(B2-$C$1)/$D$1</f>
        <v>-1.6641005886756874</v>
      </c>
      <c r="D2" s="1">
        <f>NORMSINV((3*A2-1)/(3*9+1))</f>
        <v>-1.4652337926855226</v>
      </c>
      <c r="E2" s="1"/>
      <c r="F2" s="1"/>
    </row>
    <row r="3" spans="1:6" ht="15.6">
      <c r="A3">
        <v>2</v>
      </c>
      <c r="B3" s="1">
        <v>55</v>
      </c>
      <c r="C3" s="1">
        <f t="shared" ref="C3:C10" si="0">(B3-$C$1)/$D$1</f>
        <v>-1.1094003924504583</v>
      </c>
      <c r="D3" s="1">
        <f t="shared" ref="D3:D10" si="1">NORMSINV((3*A3-1)/(3*9+1))</f>
        <v>-0.92082297636837929</v>
      </c>
      <c r="E3" s="1"/>
      <c r="F3" s="1"/>
    </row>
    <row r="4" spans="1:6" ht="15.6">
      <c r="A4">
        <v>3</v>
      </c>
      <c r="B4" s="1">
        <v>56</v>
      </c>
      <c r="C4" s="1">
        <f t="shared" si="0"/>
        <v>-0.55470019622522915</v>
      </c>
      <c r="D4">
        <v>-0.41891441366606208</v>
      </c>
      <c r="E4" s="1"/>
      <c r="F4" s="1"/>
    </row>
    <row r="5" spans="1:6" ht="15.6">
      <c r="A5">
        <v>4</v>
      </c>
      <c r="B5" s="1">
        <v>56</v>
      </c>
      <c r="C5" s="1">
        <f t="shared" si="0"/>
        <v>-0.55470019622522915</v>
      </c>
      <c r="D5" s="1"/>
      <c r="E5" s="1"/>
      <c r="F5" s="1"/>
    </row>
    <row r="6" spans="1:6" ht="15.6">
      <c r="A6">
        <v>5</v>
      </c>
      <c r="B6" s="1">
        <v>58</v>
      </c>
      <c r="C6" s="1">
        <f t="shared" si="0"/>
        <v>0.55470019622522915</v>
      </c>
      <c r="D6">
        <v>0.27927627577737457</v>
      </c>
      <c r="E6" s="1"/>
      <c r="F6" s="1"/>
    </row>
    <row r="7" spans="1:6" ht="15.6">
      <c r="A7">
        <v>6</v>
      </c>
      <c r="B7" s="1">
        <v>58</v>
      </c>
      <c r="C7" s="1">
        <f t="shared" si="0"/>
        <v>0.55470019622522915</v>
      </c>
      <c r="D7" s="1"/>
      <c r="E7" s="1"/>
      <c r="F7" s="1"/>
    </row>
    <row r="8" spans="1:6" ht="15.6">
      <c r="A8">
        <v>7</v>
      </c>
      <c r="B8" s="1">
        <v>58</v>
      </c>
      <c r="C8" s="1">
        <f t="shared" si="0"/>
        <v>0.55470019622522915</v>
      </c>
      <c r="D8" s="1"/>
      <c r="E8" s="1"/>
      <c r="F8" s="1"/>
    </row>
    <row r="9" spans="1:6" ht="15.6">
      <c r="A9">
        <v>8</v>
      </c>
      <c r="B9" s="1">
        <v>59</v>
      </c>
      <c r="C9" s="1">
        <f t="shared" si="0"/>
        <v>1.1094003924504583</v>
      </c>
      <c r="D9">
        <v>1.1930283845269507</v>
      </c>
      <c r="E9" s="1"/>
      <c r="F9" s="1"/>
    </row>
    <row r="10" spans="1:6" ht="15.6">
      <c r="A10">
        <v>9</v>
      </c>
      <c r="B10" s="1">
        <v>59</v>
      </c>
      <c r="C10" s="1">
        <f t="shared" si="0"/>
        <v>1.1094003924504583</v>
      </c>
      <c r="D10" s="1"/>
      <c r="E10" s="1"/>
      <c r="F10" s="1"/>
    </row>
    <row r="13" spans="1:6">
      <c r="C13">
        <f>AVERAGE(D4:D5)</f>
        <v>-0.41891441366606208</v>
      </c>
      <c r="D13">
        <v>-0.41891441366606208</v>
      </c>
    </row>
    <row r="14" spans="1:6">
      <c r="C14">
        <f>AVERAGE(D6:D8)</f>
        <v>0.27927627577737457</v>
      </c>
      <c r="D14">
        <v>0.27927627577737457</v>
      </c>
    </row>
    <row r="15" spans="1:6">
      <c r="C15">
        <f>AVERAGE(D9:D10)</f>
        <v>1.1930283845269507</v>
      </c>
      <c r="D15">
        <v>1.1930283845269507</v>
      </c>
    </row>
    <row r="23" spans="8:9">
      <c r="H23">
        <v>11.367000000000001</v>
      </c>
      <c r="I23">
        <f>CHIDIST(H23,6)</f>
        <v>7.7674855967878875E-2</v>
      </c>
    </row>
  </sheetData>
  <sortState ref="B2:B10">
    <sortCondition ref="B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8"/>
  <sheetViews>
    <sheetView topLeftCell="A10" workbookViewId="0">
      <selection activeCell="A35" sqref="A35"/>
    </sheetView>
  </sheetViews>
  <sheetFormatPr defaultRowHeight="13.8"/>
  <cols>
    <col min="1" max="1" width="13.796875" customWidth="1"/>
  </cols>
  <sheetData>
    <row r="1" spans="1:12" ht="15.6">
      <c r="A1" s="1" t="s">
        <v>0</v>
      </c>
      <c r="B1" s="1" t="s">
        <v>1</v>
      </c>
      <c r="C1" s="1" t="s">
        <v>2</v>
      </c>
    </row>
    <row r="2" spans="1:12" ht="15.6">
      <c r="A2" s="1">
        <v>54</v>
      </c>
      <c r="B2" s="1">
        <v>57</v>
      </c>
      <c r="C2" s="1">
        <v>59</v>
      </c>
      <c r="D2" s="2"/>
      <c r="E2" s="2"/>
      <c r="F2" s="2"/>
      <c r="G2" s="2"/>
      <c r="H2" s="2"/>
      <c r="I2" s="2"/>
      <c r="J2" s="2"/>
      <c r="K2" s="2"/>
      <c r="L2" s="2"/>
    </row>
    <row r="3" spans="1:12" ht="15.6">
      <c r="A3" s="1">
        <v>56</v>
      </c>
      <c r="B3" s="1">
        <v>56</v>
      </c>
      <c r="C3" s="1">
        <v>56</v>
      </c>
    </row>
    <row r="4" spans="1:12" ht="15.6">
      <c r="A4" s="1">
        <v>55</v>
      </c>
      <c r="B4" s="1">
        <v>58</v>
      </c>
      <c r="C4" s="1">
        <v>54</v>
      </c>
    </row>
    <row r="5" spans="1:12" ht="15.6">
      <c r="A5" s="1">
        <v>57</v>
      </c>
      <c r="B5" s="1">
        <v>54</v>
      </c>
      <c r="C5" s="1">
        <v>58</v>
      </c>
    </row>
    <row r="6" spans="1:12" ht="15.6">
      <c r="A6" s="1">
        <v>59</v>
      </c>
      <c r="B6" s="1">
        <v>59</v>
      </c>
      <c r="C6" s="1">
        <v>55</v>
      </c>
    </row>
    <row r="7" spans="1:12" ht="15.6">
      <c r="A7" s="1">
        <v>58</v>
      </c>
      <c r="B7" s="1">
        <v>59</v>
      </c>
      <c r="C7" s="1">
        <v>59</v>
      </c>
    </row>
    <row r="8" spans="1:12" ht="15.6">
      <c r="A8" s="1">
        <v>55</v>
      </c>
      <c r="B8" s="1">
        <v>56</v>
      </c>
      <c r="C8" s="1">
        <v>58</v>
      </c>
    </row>
    <row r="9" spans="1:12" ht="15.6">
      <c r="A9" s="1">
        <v>56</v>
      </c>
      <c r="B9" s="1">
        <v>58</v>
      </c>
      <c r="C9" s="1">
        <v>58</v>
      </c>
    </row>
    <row r="10" spans="1:12" ht="15.6">
      <c r="A10" s="1">
        <v>57</v>
      </c>
      <c r="B10" s="1">
        <v>60</v>
      </c>
      <c r="C10" s="1">
        <v>56</v>
      </c>
    </row>
    <row r="12" spans="1:12">
      <c r="A12">
        <f>VAR(A2:A10)</f>
        <v>2.5</v>
      </c>
      <c r="B12">
        <f t="shared" ref="B12:C12" si="0">VAR(B2:B10)</f>
        <v>3.5277777777778283</v>
      </c>
      <c r="C12">
        <f t="shared" si="0"/>
        <v>3.25</v>
      </c>
      <c r="D12">
        <f>SUM(A12:C12)</f>
        <v>9.2777777777778283</v>
      </c>
      <c r="E12">
        <f>8*D12</f>
        <v>74.222222222222626</v>
      </c>
    </row>
    <row r="13" spans="1:12">
      <c r="A13">
        <f>LN(A12)</f>
        <v>0.91629073187415511</v>
      </c>
      <c r="B13">
        <f t="shared" ref="B13:C13" si="1">LN(B12)</f>
        <v>1.2606681480024955</v>
      </c>
      <c r="C13">
        <f t="shared" si="1"/>
        <v>1.1786549963416462</v>
      </c>
      <c r="D13">
        <f>8*SUM(A13:C13)</f>
        <v>26.844911009746376</v>
      </c>
    </row>
    <row r="15" spans="1:12">
      <c r="A15" t="s">
        <v>3</v>
      </c>
      <c r="B15">
        <v>3</v>
      </c>
    </row>
    <row r="16" spans="1:12">
      <c r="A16" t="s">
        <v>4</v>
      </c>
      <c r="B16">
        <v>9</v>
      </c>
    </row>
    <row r="17" spans="1:3">
      <c r="A17" t="s">
        <v>5</v>
      </c>
      <c r="B17">
        <v>27</v>
      </c>
    </row>
    <row r="18" spans="1:3">
      <c r="A18" t="s">
        <v>6</v>
      </c>
      <c r="B18">
        <v>24</v>
      </c>
    </row>
    <row r="19" spans="1:3">
      <c r="A19" t="s">
        <v>7</v>
      </c>
      <c r="B19">
        <f>8*A12+8*B12+8*C12</f>
        <v>74.222222222222626</v>
      </c>
      <c r="C19">
        <f>B19/B18</f>
        <v>3.0925925925926094</v>
      </c>
    </row>
    <row r="21" spans="1:3">
      <c r="A21" t="s">
        <v>8</v>
      </c>
      <c r="B21">
        <f>1+1/6*(3/8-1/24)</f>
        <v>1.0555555555555556</v>
      </c>
    </row>
    <row r="23" spans="1:3">
      <c r="A23" t="s">
        <v>9</v>
      </c>
      <c r="B23">
        <f>1/B21</f>
        <v>0.94736842105263153</v>
      </c>
    </row>
    <row r="24" spans="1:3">
      <c r="A24" t="s">
        <v>10</v>
      </c>
      <c r="B24">
        <f>24*LN(C19)</f>
        <v>27.09623438045967</v>
      </c>
    </row>
    <row r="26" spans="1:3">
      <c r="B26">
        <f>B23*(B24-D13)</f>
        <v>0.23809582488627853</v>
      </c>
    </row>
    <row r="28" spans="1:3">
      <c r="B28">
        <f>CHIDIST(B26,2)</f>
        <v>0.88776526479609874</v>
      </c>
    </row>
  </sheetData>
  <pageMargins left="0.7" right="0.7" top="0.75" bottom="0.75" header="0.3" footer="0.3"/>
  <pageSetup paperSize="9" orientation="portrait" r:id="rId1"/>
  <legacyDrawing r:id="rId2"/>
  <oleObjects>
    <oleObject progId="Equation.3" shapeId="2049" r:id="rId3"/>
    <oleObject progId="Equation.3" shapeId="2050" r:id="rId4"/>
    <oleObject progId="Equation.3" shapeId="2051" r:id="rId5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Arkusz1</vt:lpstr>
      <vt:lpstr>Wykres normalności</vt:lpstr>
      <vt:lpstr>Wykres normalności (2)</vt:lpstr>
      <vt:lpstr>Wykres normalności (3)</vt:lpstr>
      <vt:lpstr>Test Barletta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2017-08-17T15:08:32Z</dcterms:created>
  <dcterms:modified xsi:type="dcterms:W3CDTF">2017-09-21T09:15:09Z</dcterms:modified>
</cp:coreProperties>
</file>