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Zadanie_1" sheetId="1" r:id="rId1"/>
    <sheet name="Zadanie_2a" sheetId="2" r:id="rId2"/>
    <sheet name="Zadanie_2b" sheetId="3" r:id="rId3"/>
    <sheet name="Zadanie_3" sheetId="4" r:id="rId4"/>
    <sheet name="Zadanie_4" sheetId="5" r:id="rId5"/>
    <sheet name="Zadanie_5a" sheetId="6" r:id="rId6"/>
    <sheet name="Zadanie_5b" sheetId="7" r:id="rId7"/>
    <sheet name="Zadanie_7" sheetId="9" r:id="rId8"/>
    <sheet name="Zadanie_8" sheetId="10" r:id="rId9"/>
    <sheet name="Zadanie_9" sheetId="11" r:id="rId10"/>
    <sheet name="Zadanie_11" sheetId="15" r:id="rId11"/>
    <sheet name="Zadanie_12" sheetId="16" r:id="rId12"/>
    <sheet name="Zadanie_13a" sheetId="17" r:id="rId13"/>
    <sheet name="Zadanie_13b" sheetId="19" r:id="rId14"/>
    <sheet name="Zadanie_14" sheetId="18" r:id="rId15"/>
    <sheet name="Zadanie_15" sheetId="20" r:id="rId16"/>
    <sheet name="Zadanie 16" sheetId="21" r:id="rId17"/>
    <sheet name="Zadanie_16a" sheetId="23" r:id="rId18"/>
    <sheet name="Zadanie_16b" sheetId="22" r:id="rId19"/>
    <sheet name="Zadanie_17" sheetId="24" r:id="rId20"/>
    <sheet name="Zadanie_18" sheetId="25" r:id="rId21"/>
    <sheet name="Zadanie_19" sheetId="26" r:id="rId22"/>
  </sheets>
  <definedNames>
    <definedName name="solver_adj" localSheetId="16" hidden="1">'Zadanie 16'!$F$4</definedName>
    <definedName name="solver_adj" localSheetId="0" hidden="1">Zadanie_1!$G$3:$H$3</definedName>
    <definedName name="solver_adj" localSheetId="10" hidden="1">Zadanie_11!$I$2:$I$3</definedName>
    <definedName name="solver_adj" localSheetId="11" hidden="1">Zadanie_12!$F$4:$G$4</definedName>
    <definedName name="solver_adj" localSheetId="12" hidden="1">Zadanie_13a!$F$4:$G$4</definedName>
    <definedName name="solver_adj" localSheetId="13" hidden="1">Zadanie_13b!$F$4:$G$4</definedName>
    <definedName name="solver_adj" localSheetId="14" hidden="1">Zadanie_14!$F$3:$G$3</definedName>
    <definedName name="solver_adj" localSheetId="15" hidden="1">Zadanie_15!$F$4:$G$4</definedName>
    <definedName name="solver_adj" localSheetId="17" hidden="1">Zadanie_16a!$F$4:$G$4</definedName>
    <definedName name="solver_adj" localSheetId="18" hidden="1">Zadanie_16b!$F$4:$G$4</definedName>
    <definedName name="solver_adj" localSheetId="19" hidden="1">Zadanie_17!$F$4:$G$4</definedName>
    <definedName name="solver_adj" localSheetId="20" hidden="1">Zadanie_18!$J$4:$J$5</definedName>
    <definedName name="solver_adj" localSheetId="21" hidden="1">Zadanie_19!$K$3:$O$3</definedName>
    <definedName name="solver_adj" localSheetId="1" hidden="1">Zadanie_2a!$G$3:$H$3</definedName>
    <definedName name="solver_adj" localSheetId="2" hidden="1">Zadanie_2b!$G$3</definedName>
    <definedName name="solver_adj" localSheetId="3" hidden="1">Zadanie_3!$F$3:$G$3</definedName>
    <definedName name="solver_adj" localSheetId="4" hidden="1">Zadanie_4!$H$3:$I$3</definedName>
    <definedName name="solver_adj" localSheetId="5" hidden="1">Zadanie_5a!$G$3:$H$3</definedName>
    <definedName name="solver_adj" localSheetId="6" hidden="1">Zadanie_5b!$G$3:$H$3</definedName>
    <definedName name="solver_adj" localSheetId="7" hidden="1">Zadanie_7!$H$3:$I$3</definedName>
    <definedName name="solver_adj" localSheetId="8" hidden="1">Zadanie_8!$H$3:$I$3</definedName>
    <definedName name="solver_adj" localSheetId="9" hidden="1">Zadanie_9!$F$4:$G$4</definedName>
    <definedName name="solver_cvg" localSheetId="16" hidden="1">0.0001</definedName>
    <definedName name="solver_cvg" localSheetId="0" hidden="1">0.0001</definedName>
    <definedName name="solver_cvg" localSheetId="10" hidden="1">0.0001</definedName>
    <definedName name="solver_cvg" localSheetId="11" hidden="1">0.0001</definedName>
    <definedName name="solver_cvg" localSheetId="12" hidden="1">0.0001</definedName>
    <definedName name="solver_cvg" localSheetId="13" hidden="1">0.0001</definedName>
    <definedName name="solver_cvg" localSheetId="14" hidden="1">0.0001</definedName>
    <definedName name="solver_cvg" localSheetId="15" hidden="1">0.0001</definedName>
    <definedName name="solver_cvg" localSheetId="17" hidden="1">0.0001</definedName>
    <definedName name="solver_cvg" localSheetId="18" hidden="1">0.0001</definedName>
    <definedName name="solver_cvg" localSheetId="19" hidden="1">0.0001</definedName>
    <definedName name="solver_cvg" localSheetId="20" hidden="1">0.0001</definedName>
    <definedName name="solver_cvg" localSheetId="21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drv" localSheetId="16" hidden="1">1</definedName>
    <definedName name="solver_drv" localSheetId="0" hidden="1">1</definedName>
    <definedName name="solver_drv" localSheetId="10" hidden="1">1</definedName>
    <definedName name="solver_drv" localSheetId="11" hidden="1">1</definedName>
    <definedName name="solver_drv" localSheetId="12" hidden="1">1</definedName>
    <definedName name="solver_drv" localSheetId="13" hidden="1">1</definedName>
    <definedName name="solver_drv" localSheetId="14" hidden="1">1</definedName>
    <definedName name="solver_drv" localSheetId="15" hidden="1">1</definedName>
    <definedName name="solver_drv" localSheetId="17" hidden="1">2</definedName>
    <definedName name="solver_drv" localSheetId="18" hidden="1">2</definedName>
    <definedName name="solver_drv" localSheetId="19" hidden="1">1</definedName>
    <definedName name="solver_drv" localSheetId="20" hidden="1">1</definedName>
    <definedName name="solver_drv" localSheetId="21" hidden="1">2</definedName>
    <definedName name="solver_drv" localSheetId="1" hidden="1">1</definedName>
    <definedName name="solver_drv" localSheetId="2" hidden="1">1</definedName>
    <definedName name="solver_drv" localSheetId="3" hidden="1">2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1</definedName>
    <definedName name="solver_drv" localSheetId="9" hidden="1">1</definedName>
    <definedName name="solver_eng" localSheetId="16" hidden="1">1</definedName>
    <definedName name="solver_eng" localSheetId="0" hidden="1">1</definedName>
    <definedName name="solver_eng" localSheetId="10" hidden="1">1</definedName>
    <definedName name="solver_eng" localSheetId="11" hidden="1">1</definedName>
    <definedName name="solver_eng" localSheetId="12" hidden="1">1</definedName>
    <definedName name="solver_eng" localSheetId="13" hidden="1">1</definedName>
    <definedName name="solver_eng" localSheetId="14" hidden="1">1</definedName>
    <definedName name="solver_eng" localSheetId="15" hidden="1">1</definedName>
    <definedName name="solver_eng" localSheetId="17" hidden="1">1</definedName>
    <definedName name="solver_eng" localSheetId="18" hidden="1">1</definedName>
    <definedName name="solver_eng" localSheetId="19" hidden="1">1</definedName>
    <definedName name="solver_eng" localSheetId="20" hidden="1">1</definedName>
    <definedName name="solver_eng" localSheetId="21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ng" localSheetId="8" hidden="1">1</definedName>
    <definedName name="solver_eng" localSheetId="9" hidden="1">1</definedName>
    <definedName name="solver_est" localSheetId="16" hidden="1">1</definedName>
    <definedName name="solver_est" localSheetId="0" hidden="1">1</definedName>
    <definedName name="solver_est" localSheetId="10" hidden="1">1</definedName>
    <definedName name="solver_est" localSheetId="11" hidden="1">1</definedName>
    <definedName name="solver_est" localSheetId="12" hidden="1">1</definedName>
    <definedName name="solver_est" localSheetId="13" hidden="1">1</definedName>
    <definedName name="solver_est" localSheetId="14" hidden="1">1</definedName>
    <definedName name="solver_est" localSheetId="15" hidden="1">1</definedName>
    <definedName name="solver_est" localSheetId="17" hidden="1">1</definedName>
    <definedName name="solver_est" localSheetId="18" hidden="1">1</definedName>
    <definedName name="solver_est" localSheetId="19" hidden="1">1</definedName>
    <definedName name="solver_est" localSheetId="20" hidden="1">1</definedName>
    <definedName name="solver_est" localSheetId="21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est" localSheetId="8" hidden="1">1</definedName>
    <definedName name="solver_est" localSheetId="9" hidden="1">1</definedName>
    <definedName name="solver_itr" localSheetId="16" hidden="1">2147483647</definedName>
    <definedName name="solver_itr" localSheetId="0" hidden="1">2147483647</definedName>
    <definedName name="solver_itr" localSheetId="10" hidden="1">2147483647</definedName>
    <definedName name="solver_itr" localSheetId="11" hidden="1">2147483647</definedName>
    <definedName name="solver_itr" localSheetId="12" hidden="1">2147483647</definedName>
    <definedName name="solver_itr" localSheetId="13" hidden="1">2147483647</definedName>
    <definedName name="solver_itr" localSheetId="14" hidden="1">2147483647</definedName>
    <definedName name="solver_itr" localSheetId="15" hidden="1">2147483647</definedName>
    <definedName name="solver_itr" localSheetId="17" hidden="1">2147483647</definedName>
    <definedName name="solver_itr" localSheetId="18" hidden="1">2147483647</definedName>
    <definedName name="solver_itr" localSheetId="19" hidden="1">2147483647</definedName>
    <definedName name="solver_itr" localSheetId="20" hidden="1">2147483647</definedName>
    <definedName name="solver_itr" localSheetId="21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lhs1" localSheetId="16" hidden="1">'Zadanie 16'!$F$4</definedName>
    <definedName name="solver_lhs1" localSheetId="0" hidden="1">Zadanie_1!$I$4</definedName>
    <definedName name="solver_lhs1" localSheetId="10" hidden="1">Zadanie_11!$I$2</definedName>
    <definedName name="solver_lhs1" localSheetId="11" hidden="1">Zadanie_12!$F$4</definedName>
    <definedName name="solver_lhs1" localSheetId="12" hidden="1">Zadanie_13a!$F$6</definedName>
    <definedName name="solver_lhs1" localSheetId="13" hidden="1">Zadanie_13b!$F$6</definedName>
    <definedName name="solver_lhs1" localSheetId="14" hidden="1">Zadanie_14!$F$6</definedName>
    <definedName name="solver_lhs1" localSheetId="15" hidden="1">Zadanie_15!$F$10</definedName>
    <definedName name="solver_lhs1" localSheetId="17" hidden="1">Zadanie_16a!$F$4</definedName>
    <definedName name="solver_lhs1" localSheetId="18" hidden="1">Zadanie_16b!$F$4</definedName>
    <definedName name="solver_lhs1" localSheetId="19" hidden="1">Zadanie_17!$F$4</definedName>
    <definedName name="solver_lhs1" localSheetId="20" hidden="1">Zadanie_18!$M$6</definedName>
    <definedName name="solver_lhs1" localSheetId="21" hidden="1">Zadanie_19!$K$3:$O$3</definedName>
    <definedName name="solver_lhs1" localSheetId="1" hidden="1">Zadanie_2a!$K$3</definedName>
    <definedName name="solver_lhs1" localSheetId="2" hidden="1">Zadanie_2b!$K$3</definedName>
    <definedName name="solver_lhs1" localSheetId="3" hidden="1">Zadanie_3!$F$3</definedName>
    <definedName name="solver_lhs1" localSheetId="4" hidden="1">Zadanie_4!$H$3</definedName>
    <definedName name="solver_lhs1" localSheetId="5" hidden="1">Zadanie_5a!$I$6</definedName>
    <definedName name="solver_lhs1" localSheetId="6" hidden="1">Zadanie_5b!$I$7</definedName>
    <definedName name="solver_lhs1" localSheetId="7" hidden="1">Zadanie_7!$H$4</definedName>
    <definedName name="solver_lhs1" localSheetId="8" hidden="1">Zadanie_8!$H$4</definedName>
    <definedName name="solver_lhs1" localSheetId="9" hidden="1">Zadanie_9!$F$4</definedName>
    <definedName name="solver_lhs2" localSheetId="16" hidden="1">'Zadanie 16'!$F$8</definedName>
    <definedName name="solver_lhs2" localSheetId="0" hidden="1">Zadanie_1!$I$5</definedName>
    <definedName name="solver_lhs2" localSheetId="10" hidden="1">Zadanie_11!$I$3</definedName>
    <definedName name="solver_lhs2" localSheetId="11" hidden="1">Zadanie_12!$F$7</definedName>
    <definedName name="solver_lhs2" localSheetId="12" hidden="1">Zadanie_13a!$F$7</definedName>
    <definedName name="solver_lhs2" localSheetId="13" hidden="1">Zadanie_13b!$F$7</definedName>
    <definedName name="solver_lhs2" localSheetId="14" hidden="1">Zadanie_14!$F$7</definedName>
    <definedName name="solver_lhs2" localSheetId="15" hidden="1">Zadanie_15!$F$4</definedName>
    <definedName name="solver_lhs2" localSheetId="17" hidden="1">Zadanie_16a!$F$8</definedName>
    <definedName name="solver_lhs2" localSheetId="18" hidden="1">Zadanie_16b!$F$8</definedName>
    <definedName name="solver_lhs2" localSheetId="19" hidden="1">Zadanie_17!$F$5</definedName>
    <definedName name="solver_lhs2" localSheetId="20" hidden="1">Zadanie_18!$N$6</definedName>
    <definedName name="solver_lhs2" localSheetId="21" hidden="1">Zadanie_19!$P$4</definedName>
    <definedName name="solver_lhs2" localSheetId="1" hidden="1">Zadanie_2a!$L$3</definedName>
    <definedName name="solver_lhs2" localSheetId="2" hidden="1">Zadanie_2b!$L$3</definedName>
    <definedName name="solver_lhs2" localSheetId="3" hidden="1">Zadanie_3!$F$3:$G$3</definedName>
    <definedName name="solver_lhs2" localSheetId="4" hidden="1">Zadanie_4!$H$3:$I$3</definedName>
    <definedName name="solver_lhs2" localSheetId="5" hidden="1">Zadanie_5a!$I$7</definedName>
    <definedName name="solver_lhs2" localSheetId="6" hidden="1">Zadanie_5b!$I$7</definedName>
    <definedName name="solver_lhs2" localSheetId="7" hidden="1">Zadanie_7!$H$5</definedName>
    <definedName name="solver_lhs2" localSheetId="8" hidden="1">Zadanie_8!$H$5</definedName>
    <definedName name="solver_lhs2" localSheetId="9" hidden="1">Zadanie_9!$F$5</definedName>
    <definedName name="solver_lhs3" localSheetId="16" hidden="1">'Zadanie 16'!$F$9</definedName>
    <definedName name="solver_lhs3" localSheetId="0" hidden="1">Zadanie_1!$I$6</definedName>
    <definedName name="solver_lhs3" localSheetId="10" hidden="1">Zadanie_11!$J$13</definedName>
    <definedName name="solver_lhs3" localSheetId="11" hidden="1">Zadanie_12!$G$4</definedName>
    <definedName name="solver_lhs3" localSheetId="12" hidden="1">Zadanie_13a!$F$8</definedName>
    <definedName name="solver_lhs3" localSheetId="13" hidden="1">Zadanie_13b!$F$8</definedName>
    <definedName name="solver_lhs3" localSheetId="15" hidden="1">Zadanie_15!$F$7</definedName>
    <definedName name="solver_lhs3" localSheetId="17" hidden="1">Zadanie_16a!$F$9</definedName>
    <definedName name="solver_lhs3" localSheetId="18" hidden="1">Zadanie_16b!$F$9</definedName>
    <definedName name="solver_lhs3" localSheetId="19" hidden="1">Zadanie_17!$F$6</definedName>
    <definedName name="solver_lhs3" localSheetId="20" hidden="1">Zadanie_18!$O$6</definedName>
    <definedName name="solver_lhs3" localSheetId="21" hidden="1">Zadanie_19!$P$5</definedName>
    <definedName name="solver_lhs3" localSheetId="1" hidden="1">Zadanie_2a!$L$3</definedName>
    <definedName name="solver_lhs3" localSheetId="3" hidden="1">Zadanie_3!$G$3</definedName>
    <definedName name="solver_lhs3" localSheetId="4" hidden="1">Zadanie_4!$I$3</definedName>
    <definedName name="solver_lhs3" localSheetId="7" hidden="1">Zadanie_7!$H$6</definedName>
    <definedName name="solver_lhs3" localSheetId="8" hidden="1">Zadanie_8!$H$6</definedName>
    <definedName name="solver_lhs3" localSheetId="9" hidden="1">Zadanie_9!$F$9</definedName>
    <definedName name="solver_lhs4" localSheetId="16" hidden="1">'Zadanie 16'!$G$4</definedName>
    <definedName name="solver_lhs4" localSheetId="10" hidden="1">Zadanie_11!$K$13</definedName>
    <definedName name="solver_lhs4" localSheetId="12" hidden="1">Zadanie_13a!$F$9</definedName>
    <definedName name="solver_lhs4" localSheetId="13" hidden="1">Zadanie_13b!$F$9</definedName>
    <definedName name="solver_lhs4" localSheetId="15" hidden="1">Zadanie_15!$F$8</definedName>
    <definedName name="solver_lhs4" localSheetId="17" hidden="1">Zadanie_16a!$G$4</definedName>
    <definedName name="solver_lhs4" localSheetId="18" hidden="1">Zadanie_16b!$G$4</definedName>
    <definedName name="solver_lhs4" localSheetId="19" hidden="1">Zadanie_17!$F$7</definedName>
    <definedName name="solver_lhs4" localSheetId="20" hidden="1">Zadanie_18!$P$6</definedName>
    <definedName name="solver_lhs4" localSheetId="21" hidden="1">Zadanie_19!$P$6</definedName>
    <definedName name="solver_lhs4" localSheetId="3" hidden="1">Zadanie_3!$H$5</definedName>
    <definedName name="solver_lhs4" localSheetId="4" hidden="1">Zadanie_4!$J$6</definedName>
    <definedName name="solver_lhs4" localSheetId="8" hidden="1">Zadanie_8!$H$7</definedName>
    <definedName name="solver_lhs5" localSheetId="10" hidden="1">Zadanie_11!$L$13</definedName>
    <definedName name="solver_lhs5" localSheetId="12" hidden="1">Zadanie_13a!$G$6</definedName>
    <definedName name="solver_lhs5" localSheetId="13" hidden="1">Zadanie_13b!$G$6</definedName>
    <definedName name="solver_lhs5" localSheetId="19" hidden="1">Zadanie_17!$G$4</definedName>
    <definedName name="solver_lhs5" localSheetId="20" hidden="1">Zadanie_18!$Q$6</definedName>
    <definedName name="solver_lhs5" localSheetId="4" hidden="1">Zadanie_4!$J$7</definedName>
    <definedName name="solver_lhs6" localSheetId="10" hidden="1">Zadanie_11!$M$13</definedName>
    <definedName name="solver_lhs6" localSheetId="12" hidden="1">Zadanie_13a!$G$7</definedName>
    <definedName name="solver_lhs6" localSheetId="13" hidden="1">Zadanie_13b!$G$7</definedName>
    <definedName name="solver_lhs7" localSheetId="10" hidden="1">Zadanie_11!$N$13</definedName>
    <definedName name="solver_mip" localSheetId="16" hidden="1">2147483647</definedName>
    <definedName name="solver_mip" localSheetId="0" hidden="1">2147483647</definedName>
    <definedName name="solver_mip" localSheetId="10" hidden="1">2147483647</definedName>
    <definedName name="solver_mip" localSheetId="11" hidden="1">2147483647</definedName>
    <definedName name="solver_mip" localSheetId="12" hidden="1">2147483647</definedName>
    <definedName name="solver_mip" localSheetId="13" hidden="1">2147483647</definedName>
    <definedName name="solver_mip" localSheetId="14" hidden="1">2147483647</definedName>
    <definedName name="solver_mip" localSheetId="15" hidden="1">2147483647</definedName>
    <definedName name="solver_mip" localSheetId="17" hidden="1">2147483647</definedName>
    <definedName name="solver_mip" localSheetId="18" hidden="1">2147483647</definedName>
    <definedName name="solver_mip" localSheetId="19" hidden="1">2147483647</definedName>
    <definedName name="solver_mip" localSheetId="20" hidden="1">2147483647</definedName>
    <definedName name="solver_mip" localSheetId="21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ni" localSheetId="16" hidden="1">30</definedName>
    <definedName name="solver_mni" localSheetId="0" hidden="1">30</definedName>
    <definedName name="solver_mni" localSheetId="10" hidden="1">30</definedName>
    <definedName name="solver_mni" localSheetId="11" hidden="1">30</definedName>
    <definedName name="solver_mni" localSheetId="12" hidden="1">30</definedName>
    <definedName name="solver_mni" localSheetId="13" hidden="1">30</definedName>
    <definedName name="solver_mni" localSheetId="14" hidden="1">30</definedName>
    <definedName name="solver_mni" localSheetId="15" hidden="1">30</definedName>
    <definedName name="solver_mni" localSheetId="17" hidden="1">30</definedName>
    <definedName name="solver_mni" localSheetId="18" hidden="1">30</definedName>
    <definedName name="solver_mni" localSheetId="19" hidden="1">30</definedName>
    <definedName name="solver_mni" localSheetId="20" hidden="1">30</definedName>
    <definedName name="solver_mni" localSheetId="21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rt" localSheetId="16" hidden="1">0.075</definedName>
    <definedName name="solver_mrt" localSheetId="0" hidden="1">0.075</definedName>
    <definedName name="solver_mrt" localSheetId="10" hidden="1">0.075</definedName>
    <definedName name="solver_mrt" localSheetId="11" hidden="1">0.075</definedName>
    <definedName name="solver_mrt" localSheetId="12" hidden="1">0.075</definedName>
    <definedName name="solver_mrt" localSheetId="13" hidden="1">0.075</definedName>
    <definedName name="solver_mrt" localSheetId="14" hidden="1">0.075</definedName>
    <definedName name="solver_mrt" localSheetId="15" hidden="1">0.075</definedName>
    <definedName name="solver_mrt" localSheetId="17" hidden="1">0.075</definedName>
    <definedName name="solver_mrt" localSheetId="18" hidden="1">0.075</definedName>
    <definedName name="solver_mrt" localSheetId="19" hidden="1">0.075</definedName>
    <definedName name="solver_mrt" localSheetId="20" hidden="1">0.075</definedName>
    <definedName name="solver_mrt" localSheetId="21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sl" localSheetId="16" hidden="1">2</definedName>
    <definedName name="solver_msl" localSheetId="0" hidden="1">2</definedName>
    <definedName name="solver_msl" localSheetId="10" hidden="1">2</definedName>
    <definedName name="solver_msl" localSheetId="11" hidden="1">2</definedName>
    <definedName name="solver_msl" localSheetId="12" hidden="1">2</definedName>
    <definedName name="solver_msl" localSheetId="13" hidden="1">2</definedName>
    <definedName name="solver_msl" localSheetId="14" hidden="1">2</definedName>
    <definedName name="solver_msl" localSheetId="15" hidden="1">2</definedName>
    <definedName name="solver_msl" localSheetId="17" hidden="1">2</definedName>
    <definedName name="solver_msl" localSheetId="18" hidden="1">2</definedName>
    <definedName name="solver_msl" localSheetId="19" hidden="1">2</definedName>
    <definedName name="solver_msl" localSheetId="20" hidden="1">2</definedName>
    <definedName name="solver_msl" localSheetId="21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neg" localSheetId="16" hidden="1">1</definedName>
    <definedName name="solver_neg" localSheetId="0" hidden="1">1</definedName>
    <definedName name="solver_neg" localSheetId="10" hidden="1">1</definedName>
    <definedName name="solver_neg" localSheetId="11" hidden="1">1</definedName>
    <definedName name="solver_neg" localSheetId="12" hidden="1">1</definedName>
    <definedName name="solver_neg" localSheetId="13" hidden="1">1</definedName>
    <definedName name="solver_neg" localSheetId="14" hidden="1">1</definedName>
    <definedName name="solver_neg" localSheetId="15" hidden="1">1</definedName>
    <definedName name="solver_neg" localSheetId="17" hidden="1">1</definedName>
    <definedName name="solver_neg" localSheetId="18" hidden="1">1</definedName>
    <definedName name="solver_neg" localSheetId="19" hidden="1">1</definedName>
    <definedName name="solver_neg" localSheetId="20" hidden="1">1</definedName>
    <definedName name="solver_neg" localSheetId="21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od" localSheetId="16" hidden="1">2147483647</definedName>
    <definedName name="solver_nod" localSheetId="0" hidden="1">2147483647</definedName>
    <definedName name="solver_nod" localSheetId="10" hidden="1">2147483647</definedName>
    <definedName name="solver_nod" localSheetId="11" hidden="1">2147483647</definedName>
    <definedName name="solver_nod" localSheetId="12" hidden="1">2147483647</definedName>
    <definedName name="solver_nod" localSheetId="13" hidden="1">2147483647</definedName>
    <definedName name="solver_nod" localSheetId="14" hidden="1">2147483647</definedName>
    <definedName name="solver_nod" localSheetId="15" hidden="1">2147483647</definedName>
    <definedName name="solver_nod" localSheetId="17" hidden="1">2147483647</definedName>
    <definedName name="solver_nod" localSheetId="18" hidden="1">2147483647</definedName>
    <definedName name="solver_nod" localSheetId="19" hidden="1">2147483647</definedName>
    <definedName name="solver_nod" localSheetId="20" hidden="1">2147483647</definedName>
    <definedName name="solver_nod" localSheetId="21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um" localSheetId="16" hidden="1">4</definedName>
    <definedName name="solver_num" localSheetId="0" hidden="1">3</definedName>
    <definedName name="solver_num" localSheetId="10" hidden="1">7</definedName>
    <definedName name="solver_num" localSheetId="11" hidden="1">3</definedName>
    <definedName name="solver_num" localSheetId="12" hidden="1">6</definedName>
    <definedName name="solver_num" localSheetId="13" hidden="1">6</definedName>
    <definedName name="solver_num" localSheetId="14" hidden="1">2</definedName>
    <definedName name="solver_num" localSheetId="15" hidden="1">4</definedName>
    <definedName name="solver_num" localSheetId="17" hidden="1">4</definedName>
    <definedName name="solver_num" localSheetId="18" hidden="1">4</definedName>
    <definedName name="solver_num" localSheetId="19" hidden="1">5</definedName>
    <definedName name="solver_num" localSheetId="20" hidden="1">5</definedName>
    <definedName name="solver_num" localSheetId="21" hidden="1">4</definedName>
    <definedName name="solver_num" localSheetId="1" hidden="1">2</definedName>
    <definedName name="solver_num" localSheetId="2" hidden="1">2</definedName>
    <definedName name="solver_num" localSheetId="3" hidden="1">4</definedName>
    <definedName name="solver_num" localSheetId="4" hidden="1">5</definedName>
    <definedName name="solver_num" localSheetId="5" hidden="1">2</definedName>
    <definedName name="solver_num" localSheetId="6" hidden="1">1</definedName>
    <definedName name="solver_num" localSheetId="7" hidden="1">3</definedName>
    <definedName name="solver_num" localSheetId="8" hidden="1">4</definedName>
    <definedName name="solver_num" localSheetId="9" hidden="1">3</definedName>
    <definedName name="solver_nwt" localSheetId="16" hidden="1">1</definedName>
    <definedName name="solver_nwt" localSheetId="0" hidden="1">1</definedName>
    <definedName name="solver_nwt" localSheetId="10" hidden="1">1</definedName>
    <definedName name="solver_nwt" localSheetId="11" hidden="1">1</definedName>
    <definedName name="solver_nwt" localSheetId="12" hidden="1">1</definedName>
    <definedName name="solver_nwt" localSheetId="13" hidden="1">1</definedName>
    <definedName name="solver_nwt" localSheetId="14" hidden="1">1</definedName>
    <definedName name="solver_nwt" localSheetId="15" hidden="1">1</definedName>
    <definedName name="solver_nwt" localSheetId="17" hidden="1">1</definedName>
    <definedName name="solver_nwt" localSheetId="18" hidden="1">1</definedName>
    <definedName name="solver_nwt" localSheetId="19" hidden="1">1</definedName>
    <definedName name="solver_nwt" localSheetId="20" hidden="1">1</definedName>
    <definedName name="solver_nwt" localSheetId="21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nwt" localSheetId="8" hidden="1">1</definedName>
    <definedName name="solver_nwt" localSheetId="9" hidden="1">1</definedName>
    <definedName name="solver_opt" localSheetId="16" hidden="1">'Zadanie 16'!$F$9</definedName>
    <definedName name="solver_opt" localSheetId="0" hidden="1">Zadanie_1!$G$7</definedName>
    <definedName name="solver_opt" localSheetId="10" hidden="1">Zadanie_11!$I$4</definedName>
    <definedName name="solver_opt" localSheetId="11" hidden="1">Zadanie_12!$F$8</definedName>
    <definedName name="solver_opt" localSheetId="12" hidden="1">Zadanie_13a!$F$10</definedName>
    <definedName name="solver_opt" localSheetId="13" hidden="1">Zadanie_13b!$F$10</definedName>
    <definedName name="solver_opt" localSheetId="14" hidden="1">Zadanie_14!$F$8</definedName>
    <definedName name="solver_opt" localSheetId="15" hidden="1">Zadanie_15!$F$9</definedName>
    <definedName name="solver_opt" localSheetId="17" hidden="1">Zadanie_16a!$F$9</definedName>
    <definedName name="solver_opt" localSheetId="18" hidden="1">Zadanie_16b!$F$9</definedName>
    <definedName name="solver_opt" localSheetId="19" hidden="1">Zadanie_17!$F$9</definedName>
    <definedName name="solver_opt" localSheetId="20" hidden="1">Zadanie_18!$L$4</definedName>
    <definedName name="solver_opt" localSheetId="21" hidden="1">Zadanie_19!$P$7</definedName>
    <definedName name="solver_opt" localSheetId="1" hidden="1">Zadanie_2a!$I$4</definedName>
    <definedName name="solver_opt" localSheetId="2" hidden="1">Zadanie_2b!$I$4</definedName>
    <definedName name="solver_opt" localSheetId="3" hidden="1">Zadanie_3!$H$4</definedName>
    <definedName name="solver_opt" localSheetId="4" hidden="1">Zadanie_4!$J$4</definedName>
    <definedName name="solver_opt" localSheetId="5" hidden="1">Zadanie_5a!$I$4</definedName>
    <definedName name="solver_opt" localSheetId="6" hidden="1">Zadanie_5b!$I$4</definedName>
    <definedName name="solver_opt" localSheetId="7" hidden="1">Zadanie_7!$H$7</definedName>
    <definedName name="solver_opt" localSheetId="8" hidden="1">Zadanie_8!$H$9</definedName>
    <definedName name="solver_opt" localSheetId="9" hidden="1">Zadanie_9!$F$10</definedName>
    <definedName name="solver_pre" localSheetId="16" hidden="1">0.000001</definedName>
    <definedName name="solver_pre" localSheetId="0" hidden="1">0.000001</definedName>
    <definedName name="solver_pre" localSheetId="10" hidden="1">0.000001</definedName>
    <definedName name="solver_pre" localSheetId="11" hidden="1">0.000001</definedName>
    <definedName name="solver_pre" localSheetId="12" hidden="1">0.000001</definedName>
    <definedName name="solver_pre" localSheetId="13" hidden="1">0.000001</definedName>
    <definedName name="solver_pre" localSheetId="14" hidden="1">0.000001</definedName>
    <definedName name="solver_pre" localSheetId="15" hidden="1">0.000001</definedName>
    <definedName name="solver_pre" localSheetId="17" hidden="1">0.000001</definedName>
    <definedName name="solver_pre" localSheetId="18" hidden="1">0.000001</definedName>
    <definedName name="solver_pre" localSheetId="19" hidden="1">0.000001</definedName>
    <definedName name="solver_pre" localSheetId="20" hidden="1">0.000001</definedName>
    <definedName name="solver_pre" localSheetId="21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rbv" localSheetId="16" hidden="1">1</definedName>
    <definedName name="solver_rbv" localSheetId="0" hidden="1">1</definedName>
    <definedName name="solver_rbv" localSheetId="10" hidden="1">1</definedName>
    <definedName name="solver_rbv" localSheetId="11" hidden="1">1</definedName>
    <definedName name="solver_rbv" localSheetId="12" hidden="1">1</definedName>
    <definedName name="solver_rbv" localSheetId="13" hidden="1">1</definedName>
    <definedName name="solver_rbv" localSheetId="14" hidden="1">1</definedName>
    <definedName name="solver_rbv" localSheetId="15" hidden="1">1</definedName>
    <definedName name="solver_rbv" localSheetId="17" hidden="1">2</definedName>
    <definedName name="solver_rbv" localSheetId="18" hidden="1">2</definedName>
    <definedName name="solver_rbv" localSheetId="19" hidden="1">1</definedName>
    <definedName name="solver_rbv" localSheetId="20" hidden="1">1</definedName>
    <definedName name="solver_rbv" localSheetId="21" hidden="1">2</definedName>
    <definedName name="solver_rbv" localSheetId="1" hidden="1">1</definedName>
    <definedName name="solver_rbv" localSheetId="2" hidden="1">1</definedName>
    <definedName name="solver_rbv" localSheetId="3" hidden="1">2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bv" localSheetId="8" hidden="1">1</definedName>
    <definedName name="solver_rbv" localSheetId="9" hidden="1">1</definedName>
    <definedName name="solver_rel1" localSheetId="16" hidden="1">1</definedName>
    <definedName name="solver_rel1" localSheetId="0" hidden="1">1</definedName>
    <definedName name="solver_rel1" localSheetId="10" hidden="1">1</definedName>
    <definedName name="solver_rel1" localSheetId="11" hidden="1">3</definedName>
    <definedName name="solver_rel1" localSheetId="12" hidden="1">1</definedName>
    <definedName name="solver_rel1" localSheetId="13" hidden="1">1</definedName>
    <definedName name="solver_rel1" localSheetId="14" hidden="1">3</definedName>
    <definedName name="solver_rel1" localSheetId="15" hidden="1">1</definedName>
    <definedName name="solver_rel1" localSheetId="17" hidden="1">1</definedName>
    <definedName name="solver_rel1" localSheetId="18" hidden="1">1</definedName>
    <definedName name="solver_rel1" localSheetId="19" hidden="1">1</definedName>
    <definedName name="solver_rel1" localSheetId="20" hidden="1">1</definedName>
    <definedName name="solver_rel1" localSheetId="21" hidden="1">4</definedName>
    <definedName name="solver_rel1" localSheetId="1" hidden="1">1</definedName>
    <definedName name="solver_rel1" localSheetId="2" hidden="1">1</definedName>
    <definedName name="solver_rel1" localSheetId="3" hidden="1">1</definedName>
    <definedName name="solver_rel1" localSheetId="4" hidden="1">3</definedName>
    <definedName name="solver_rel1" localSheetId="5" hidden="1">1</definedName>
    <definedName name="solver_rel1" localSheetId="6" hidden="1">1</definedName>
    <definedName name="solver_rel1" localSheetId="7" hidden="1">1</definedName>
    <definedName name="solver_rel1" localSheetId="8" hidden="1">3</definedName>
    <definedName name="solver_rel1" localSheetId="9" hidden="1">3</definedName>
    <definedName name="solver_rel2" localSheetId="16" hidden="1">1</definedName>
    <definedName name="solver_rel2" localSheetId="0" hidden="1">1</definedName>
    <definedName name="solver_rel2" localSheetId="10" hidden="1">1</definedName>
    <definedName name="solver_rel2" localSheetId="11" hidden="1">2</definedName>
    <definedName name="solver_rel2" localSheetId="12" hidden="1">1</definedName>
    <definedName name="solver_rel2" localSheetId="13" hidden="1">1</definedName>
    <definedName name="solver_rel2" localSheetId="14" hidden="1">1</definedName>
    <definedName name="solver_rel2" localSheetId="15" hidden="1">3</definedName>
    <definedName name="solver_rel2" localSheetId="17" hidden="1">1</definedName>
    <definedName name="solver_rel2" localSheetId="18" hidden="1">1</definedName>
    <definedName name="solver_rel2" localSheetId="19" hidden="1">1</definedName>
    <definedName name="solver_rel2" localSheetId="20" hidden="1">1</definedName>
    <definedName name="solver_rel2" localSheetId="21" hidden="1">2</definedName>
    <definedName name="solver_rel2" localSheetId="1" hidden="1">1</definedName>
    <definedName name="solver_rel2" localSheetId="2" hidden="1">1</definedName>
    <definedName name="solver_rel2" localSheetId="3" hidden="1">4</definedName>
    <definedName name="solver_rel2" localSheetId="4" hidden="1">4</definedName>
    <definedName name="solver_rel2" localSheetId="5" hidden="1">1</definedName>
    <definedName name="solver_rel2" localSheetId="6" hidden="1">1</definedName>
    <definedName name="solver_rel2" localSheetId="7" hidden="1">3</definedName>
    <definedName name="solver_rel2" localSheetId="8" hidden="1">3</definedName>
    <definedName name="solver_rel2" localSheetId="9" hidden="1">3</definedName>
    <definedName name="solver_rel3" localSheetId="16" hidden="1">3</definedName>
    <definedName name="solver_rel3" localSheetId="0" hidden="1">1</definedName>
    <definedName name="solver_rel3" localSheetId="10" hidden="1">3</definedName>
    <definedName name="solver_rel3" localSheetId="11" hidden="1">3</definedName>
    <definedName name="solver_rel3" localSheetId="12" hidden="1">3</definedName>
    <definedName name="solver_rel3" localSheetId="13" hidden="1">3</definedName>
    <definedName name="solver_rel3" localSheetId="15" hidden="1">3</definedName>
    <definedName name="solver_rel3" localSheetId="17" hidden="1">3</definedName>
    <definedName name="solver_rel3" localSheetId="18" hidden="1">3</definedName>
    <definedName name="solver_rel3" localSheetId="19" hidden="1">3</definedName>
    <definedName name="solver_rel3" localSheetId="20" hidden="1">1</definedName>
    <definedName name="solver_rel3" localSheetId="21" hidden="1">2</definedName>
    <definedName name="solver_rel3" localSheetId="1" hidden="1">1</definedName>
    <definedName name="solver_rel3" localSheetId="3" hidden="1">1</definedName>
    <definedName name="solver_rel3" localSheetId="4" hidden="1">3</definedName>
    <definedName name="solver_rel3" localSheetId="7" hidden="1">1</definedName>
    <definedName name="solver_rel3" localSheetId="8" hidden="1">3</definedName>
    <definedName name="solver_rel3" localSheetId="9" hidden="1">1</definedName>
    <definedName name="solver_rel4" localSheetId="16" hidden="1">1</definedName>
    <definedName name="solver_rel4" localSheetId="10" hidden="1">3</definedName>
    <definedName name="solver_rel4" localSheetId="12" hidden="1">1</definedName>
    <definedName name="solver_rel4" localSheetId="13" hidden="1">1</definedName>
    <definedName name="solver_rel4" localSheetId="15" hidden="1">3</definedName>
    <definedName name="solver_rel4" localSheetId="17" hidden="1">1</definedName>
    <definedName name="solver_rel4" localSheetId="18" hidden="1">1</definedName>
    <definedName name="solver_rel4" localSheetId="19" hidden="1">1</definedName>
    <definedName name="solver_rel4" localSheetId="20" hidden="1">1</definedName>
    <definedName name="solver_rel4" localSheetId="21" hidden="1">2</definedName>
    <definedName name="solver_rel4" localSheetId="3" hidden="1">1</definedName>
    <definedName name="solver_rel4" localSheetId="4" hidden="1">1</definedName>
    <definedName name="solver_rel4" localSheetId="8" hidden="1">3</definedName>
    <definedName name="solver_rel5" localSheetId="10" hidden="1">3</definedName>
    <definedName name="solver_rel5" localSheetId="12" hidden="1">1</definedName>
    <definedName name="solver_rel5" localSheetId="13" hidden="1">1</definedName>
    <definedName name="solver_rel5" localSheetId="19" hidden="1">1</definedName>
    <definedName name="solver_rel5" localSheetId="20" hidden="1">1</definedName>
    <definedName name="solver_rel5" localSheetId="4" hidden="1">1</definedName>
    <definedName name="solver_rel6" localSheetId="10" hidden="1">3</definedName>
    <definedName name="solver_rel6" localSheetId="12" hidden="1">1</definedName>
    <definedName name="solver_rel6" localSheetId="13" hidden="1">1</definedName>
    <definedName name="solver_rel7" localSheetId="10" hidden="1">3</definedName>
    <definedName name="solver_rhs1" localSheetId="16" hidden="1">'Zadanie 16'!$F$6</definedName>
    <definedName name="solver_rhs1" localSheetId="0" hidden="1">Zadanie_1!$B$4</definedName>
    <definedName name="solver_rhs1" localSheetId="10" hidden="1">Zadanie_11!$B$11</definedName>
    <definedName name="solver_rhs1" localSheetId="11" hidden="1">Zadanie_12!$B$4</definedName>
    <definedName name="solver_rhs1" localSheetId="12" hidden="1">Zadanie_13a!$F$13</definedName>
    <definedName name="solver_rhs1" localSheetId="13" hidden="1">Zadanie_13b!$F$13</definedName>
    <definedName name="solver_rhs1" localSheetId="14" hidden="1">Zadanie_14!$B$6</definedName>
    <definedName name="solver_rhs1" localSheetId="15" hidden="1">Zadanie_15!$B$10</definedName>
    <definedName name="solver_rhs1" localSheetId="17" hidden="1">Zadanie_16a!$F$6</definedName>
    <definedName name="solver_rhs1" localSheetId="18" hidden="1">Zadanie_16b!$F$6</definedName>
    <definedName name="solver_rhs1" localSheetId="19" hidden="1">Zadanie_17!$B$9</definedName>
    <definedName name="solver_rhs1" localSheetId="20" hidden="1">Zadanie_18!$C$6</definedName>
    <definedName name="solver_rhs1" localSheetId="21" hidden="1">całkowita</definedName>
    <definedName name="solver_rhs1" localSheetId="1" hidden="1">Zadanie_2a!$B$3</definedName>
    <definedName name="solver_rhs1" localSheetId="2" hidden="1">Zadanie_2b!$B$3</definedName>
    <definedName name="solver_rhs1" localSheetId="3" hidden="1">Zadanie_3!$B$4</definedName>
    <definedName name="solver_rhs1" localSheetId="4" hidden="1">Zadanie_4!$D$6</definedName>
    <definedName name="solver_rhs1" localSheetId="5" hidden="1">Zadanie_5a!$B$3</definedName>
    <definedName name="solver_rhs1" localSheetId="6" hidden="1">Zadanie_5b!$B$4</definedName>
    <definedName name="solver_rhs1" localSheetId="7" hidden="1">Zadanie_7!$B$4</definedName>
    <definedName name="solver_rhs1" localSheetId="8" hidden="1">Zadanie_8!$B$4</definedName>
    <definedName name="solver_rhs1" localSheetId="9" hidden="1">Zadanie_9!$B$4</definedName>
    <definedName name="solver_rhs2" localSheetId="16" hidden="1">'Zadanie 16'!$B$8</definedName>
    <definedName name="solver_rhs2" localSheetId="0" hidden="1">Zadanie_1!$B$5</definedName>
    <definedName name="solver_rhs2" localSheetId="10" hidden="1">Zadanie_11!$B$22</definedName>
    <definedName name="solver_rhs2" localSheetId="11" hidden="1">Zadanie_12!$B$7</definedName>
    <definedName name="solver_rhs2" localSheetId="12" hidden="1">Zadanie_13a!$B$7</definedName>
    <definedName name="solver_rhs2" localSheetId="13" hidden="1">Zadanie_13b!$B$7</definedName>
    <definedName name="solver_rhs2" localSheetId="14" hidden="1">Zadanie_14!$B$7</definedName>
    <definedName name="solver_rhs2" localSheetId="15" hidden="1">Zadanie_15!$B$9</definedName>
    <definedName name="solver_rhs2" localSheetId="17" hidden="1">Zadanie_16a!$B$8</definedName>
    <definedName name="solver_rhs2" localSheetId="18" hidden="1">Zadanie_16b!$B$8</definedName>
    <definedName name="solver_rhs2" localSheetId="19" hidden="1">Zadanie_17!$B$11</definedName>
    <definedName name="solver_rhs2" localSheetId="20" hidden="1">Zadanie_18!$D$6</definedName>
    <definedName name="solver_rhs2" localSheetId="21" hidden="1">Zadanie_19!$H$4</definedName>
    <definedName name="solver_rhs2" localSheetId="1" hidden="1">Zadanie_2a!$B$4</definedName>
    <definedName name="solver_rhs2" localSheetId="2" hidden="1">Zadanie_2b!$B$4</definedName>
    <definedName name="solver_rhs2" localSheetId="3" hidden="1">całkowita</definedName>
    <definedName name="solver_rhs2" localSheetId="4" hidden="1">całkowita</definedName>
    <definedName name="solver_rhs2" localSheetId="5" hidden="1">Zadanie_5a!$B$4</definedName>
    <definedName name="solver_rhs2" localSheetId="6" hidden="1">Zadanie_5b!$B$4</definedName>
    <definedName name="solver_rhs2" localSheetId="7" hidden="1">Zadanie_7!$B$5</definedName>
    <definedName name="solver_rhs2" localSheetId="8" hidden="1">Zadanie_8!$B$5</definedName>
    <definedName name="solver_rhs2" localSheetId="9" hidden="1">Zadanie_9!$B$5</definedName>
    <definedName name="solver_rhs3" localSheetId="16" hidden="1">'Zadanie 16'!$B$9</definedName>
    <definedName name="solver_rhs3" localSheetId="0" hidden="1">Zadanie_1!$B$6</definedName>
    <definedName name="solver_rhs3" localSheetId="10" hidden="1">Zadanie_11!$B$24</definedName>
    <definedName name="solver_rhs3" localSheetId="11" hidden="1">Zadanie_12!$C$4</definedName>
    <definedName name="solver_rhs3" localSheetId="12" hidden="1">Zadanie_13a!$B$8</definedName>
    <definedName name="solver_rhs3" localSheetId="13" hidden="1">Zadanie_13b!$B$8</definedName>
    <definedName name="solver_rhs3" localSheetId="15" hidden="1">Zadanie_15!$B$7</definedName>
    <definedName name="solver_rhs3" localSheetId="17" hidden="1">Zadanie_16a!$B$9</definedName>
    <definedName name="solver_rhs3" localSheetId="18" hidden="1">Zadanie_16b!$B$9</definedName>
    <definedName name="solver_rhs3" localSheetId="19" hidden="1">Zadanie_17!$B$12</definedName>
    <definedName name="solver_rhs3" localSheetId="20" hidden="1">Zadanie_18!$E$6</definedName>
    <definedName name="solver_rhs3" localSheetId="21" hidden="1">Zadanie_19!$H$5</definedName>
    <definedName name="solver_rhs3" localSheetId="1" hidden="1">Zadanie_2a!$B$4</definedName>
    <definedName name="solver_rhs3" localSheetId="3" hidden="1">Zadanie_3!$C$4</definedName>
    <definedName name="solver_rhs3" localSheetId="4" hidden="1">Zadanie_4!$E$6</definedName>
    <definedName name="solver_rhs3" localSheetId="7" hidden="1">Zadanie_7!$B$6</definedName>
    <definedName name="solver_rhs3" localSheetId="8" hidden="1">Zadanie_8!$B$6</definedName>
    <definedName name="solver_rhs3" localSheetId="9" hidden="1">Zadanie_9!$B$9</definedName>
    <definedName name="solver_rhs4" localSheetId="16" hidden="1">'Zadanie 16'!$G$6</definedName>
    <definedName name="solver_rhs4" localSheetId="10" hidden="1">Zadanie_11!$C$24</definedName>
    <definedName name="solver_rhs4" localSheetId="12" hidden="1">Zadanie_13a!$B$9</definedName>
    <definedName name="solver_rhs4" localSheetId="13" hidden="1">Zadanie_13b!$B$9</definedName>
    <definedName name="solver_rhs4" localSheetId="15" hidden="1">Zadanie_15!$B$8</definedName>
    <definedName name="solver_rhs4" localSheetId="17" hidden="1">Zadanie_16a!$G$6</definedName>
    <definedName name="solver_rhs4" localSheetId="18" hidden="1">Zadanie_16b!$G$6</definedName>
    <definedName name="solver_rhs4" localSheetId="19" hidden="1">Zadanie_17!$B$13</definedName>
    <definedName name="solver_rhs4" localSheetId="20" hidden="1">Zadanie_18!$F$6</definedName>
    <definedName name="solver_rhs4" localSheetId="21" hidden="1">Zadanie_19!$H$6</definedName>
    <definedName name="solver_rhs4" localSheetId="3" hidden="1">Zadanie_3!$B$6</definedName>
    <definedName name="solver_rhs4" localSheetId="4" hidden="1">Zadanie_4!$C$3</definedName>
    <definedName name="solver_rhs4" localSheetId="8" hidden="1">Zadanie_8!$B$7</definedName>
    <definedName name="solver_rhs5" localSheetId="10" hidden="1">Zadanie_11!$D$24</definedName>
    <definedName name="solver_rhs5" localSheetId="12" hidden="1">Zadanie_13a!$G$13</definedName>
    <definedName name="solver_rhs5" localSheetId="13" hidden="1">Zadanie_13b!$G$13</definedName>
    <definedName name="solver_rhs5" localSheetId="19" hidden="1">Zadanie_17!$C$9</definedName>
    <definedName name="solver_rhs5" localSheetId="20" hidden="1">Zadanie_18!$G$6</definedName>
    <definedName name="solver_rhs5" localSheetId="4" hidden="1">Zadanie_4!$C$4</definedName>
    <definedName name="solver_rhs6" localSheetId="10" hidden="1">Zadanie_11!$E$24</definedName>
    <definedName name="solver_rhs6" localSheetId="12" hidden="1">Zadanie_13a!$C$7</definedName>
    <definedName name="solver_rhs6" localSheetId="13" hidden="1">Zadanie_13b!$C$7</definedName>
    <definedName name="solver_rhs7" localSheetId="10" hidden="1">Zadanie_11!$F$24</definedName>
    <definedName name="solver_rlx" localSheetId="16" hidden="1">2</definedName>
    <definedName name="solver_rlx" localSheetId="0" hidden="1">2</definedName>
    <definedName name="solver_rlx" localSheetId="10" hidden="1">2</definedName>
    <definedName name="solver_rlx" localSheetId="11" hidden="1">2</definedName>
    <definedName name="solver_rlx" localSheetId="12" hidden="1">2</definedName>
    <definedName name="solver_rlx" localSheetId="13" hidden="1">2</definedName>
    <definedName name="solver_rlx" localSheetId="14" hidden="1">2</definedName>
    <definedName name="solver_rlx" localSheetId="15" hidden="1">2</definedName>
    <definedName name="solver_rlx" localSheetId="17" hidden="1">2</definedName>
    <definedName name="solver_rlx" localSheetId="18" hidden="1">2</definedName>
    <definedName name="solver_rlx" localSheetId="19" hidden="1">2</definedName>
    <definedName name="solver_rlx" localSheetId="20" hidden="1">2</definedName>
    <definedName name="solver_rlx" localSheetId="21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sd" localSheetId="16" hidden="1">0</definedName>
    <definedName name="solver_rsd" localSheetId="0" hidden="1">0</definedName>
    <definedName name="solver_rsd" localSheetId="10" hidden="1">0</definedName>
    <definedName name="solver_rsd" localSheetId="11" hidden="1">0</definedName>
    <definedName name="solver_rsd" localSheetId="12" hidden="1">0</definedName>
    <definedName name="solver_rsd" localSheetId="13" hidden="1">0</definedName>
    <definedName name="solver_rsd" localSheetId="14" hidden="1">0</definedName>
    <definedName name="solver_rsd" localSheetId="15" hidden="1">0</definedName>
    <definedName name="solver_rsd" localSheetId="17" hidden="1">0</definedName>
    <definedName name="solver_rsd" localSheetId="18" hidden="1">0</definedName>
    <definedName name="solver_rsd" localSheetId="19" hidden="1">0</definedName>
    <definedName name="solver_rsd" localSheetId="20" hidden="1">0</definedName>
    <definedName name="solver_rsd" localSheetId="21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scl" localSheetId="16" hidden="1">1</definedName>
    <definedName name="solver_scl" localSheetId="0" hidden="1">1</definedName>
    <definedName name="solver_scl" localSheetId="10" hidden="1">1</definedName>
    <definedName name="solver_scl" localSheetId="11" hidden="1">1</definedName>
    <definedName name="solver_scl" localSheetId="12" hidden="1">1</definedName>
    <definedName name="solver_scl" localSheetId="13" hidden="1">1</definedName>
    <definedName name="solver_scl" localSheetId="14" hidden="1">1</definedName>
    <definedName name="solver_scl" localSheetId="15" hidden="1">1</definedName>
    <definedName name="solver_scl" localSheetId="17" hidden="1">2</definedName>
    <definedName name="solver_scl" localSheetId="18" hidden="1">2</definedName>
    <definedName name="solver_scl" localSheetId="19" hidden="1">1</definedName>
    <definedName name="solver_scl" localSheetId="20" hidden="1">1</definedName>
    <definedName name="solver_scl" localSheetId="21" hidden="1">2</definedName>
    <definedName name="solver_scl" localSheetId="1" hidden="1">1</definedName>
    <definedName name="solver_scl" localSheetId="2" hidden="1">1</definedName>
    <definedName name="solver_scl" localSheetId="3" hidden="1">2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8" hidden="1">1</definedName>
    <definedName name="solver_scl" localSheetId="9" hidden="1">1</definedName>
    <definedName name="solver_sho" localSheetId="16" hidden="1">2</definedName>
    <definedName name="solver_sho" localSheetId="0" hidden="1">2</definedName>
    <definedName name="solver_sho" localSheetId="10" hidden="1">2</definedName>
    <definedName name="solver_sho" localSheetId="11" hidden="1">2</definedName>
    <definedName name="solver_sho" localSheetId="12" hidden="1">2</definedName>
    <definedName name="solver_sho" localSheetId="13" hidden="1">2</definedName>
    <definedName name="solver_sho" localSheetId="14" hidden="1">2</definedName>
    <definedName name="solver_sho" localSheetId="15" hidden="1">2</definedName>
    <definedName name="solver_sho" localSheetId="17" hidden="1">2</definedName>
    <definedName name="solver_sho" localSheetId="18" hidden="1">2</definedName>
    <definedName name="solver_sho" localSheetId="19" hidden="1">2</definedName>
    <definedName name="solver_sho" localSheetId="20" hidden="1">2</definedName>
    <definedName name="solver_sho" localSheetId="21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sz" localSheetId="16" hidden="1">100</definedName>
    <definedName name="solver_ssz" localSheetId="0" hidden="1">100</definedName>
    <definedName name="solver_ssz" localSheetId="10" hidden="1">100</definedName>
    <definedName name="solver_ssz" localSheetId="11" hidden="1">100</definedName>
    <definedName name="solver_ssz" localSheetId="12" hidden="1">100</definedName>
    <definedName name="solver_ssz" localSheetId="13" hidden="1">100</definedName>
    <definedName name="solver_ssz" localSheetId="14" hidden="1">100</definedName>
    <definedName name="solver_ssz" localSheetId="15" hidden="1">100</definedName>
    <definedName name="solver_ssz" localSheetId="17" hidden="1">100</definedName>
    <definedName name="solver_ssz" localSheetId="18" hidden="1">100</definedName>
    <definedName name="solver_ssz" localSheetId="19" hidden="1">100</definedName>
    <definedName name="solver_ssz" localSheetId="20" hidden="1">100</definedName>
    <definedName name="solver_ssz" localSheetId="21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tim" localSheetId="16" hidden="1">2147483647</definedName>
    <definedName name="solver_tim" localSheetId="0" hidden="1">2147483647</definedName>
    <definedName name="solver_tim" localSheetId="10" hidden="1">2147483647</definedName>
    <definedName name="solver_tim" localSheetId="11" hidden="1">2147483647</definedName>
    <definedName name="solver_tim" localSheetId="12" hidden="1">2147483647</definedName>
    <definedName name="solver_tim" localSheetId="13" hidden="1">2147483647</definedName>
    <definedName name="solver_tim" localSheetId="14" hidden="1">2147483647</definedName>
    <definedName name="solver_tim" localSheetId="15" hidden="1">2147483647</definedName>
    <definedName name="solver_tim" localSheetId="17" hidden="1">2147483647</definedName>
    <definedName name="solver_tim" localSheetId="18" hidden="1">2147483647</definedName>
    <definedName name="solver_tim" localSheetId="19" hidden="1">2147483647</definedName>
    <definedName name="solver_tim" localSheetId="20" hidden="1">2147483647</definedName>
    <definedName name="solver_tim" localSheetId="21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ol" localSheetId="16" hidden="1">0.01</definedName>
    <definedName name="solver_tol" localSheetId="0" hidden="1">0.01</definedName>
    <definedName name="solver_tol" localSheetId="10" hidden="1">0.01</definedName>
    <definedName name="solver_tol" localSheetId="11" hidden="1">0.01</definedName>
    <definedName name="solver_tol" localSheetId="12" hidden="1">0.01</definedName>
    <definedName name="solver_tol" localSheetId="13" hidden="1">0.01</definedName>
    <definedName name="solver_tol" localSheetId="14" hidden="1">0.01</definedName>
    <definedName name="solver_tol" localSheetId="15" hidden="1">0.01</definedName>
    <definedName name="solver_tol" localSheetId="17" hidden="1">0.01</definedName>
    <definedName name="solver_tol" localSheetId="18" hidden="1">0.01</definedName>
    <definedName name="solver_tol" localSheetId="19" hidden="1">0.01</definedName>
    <definedName name="solver_tol" localSheetId="20" hidden="1">0.01</definedName>
    <definedName name="solver_tol" localSheetId="21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yp" localSheetId="16" hidden="1">1</definedName>
    <definedName name="solver_typ" localSheetId="0" hidden="1">1</definedName>
    <definedName name="solver_typ" localSheetId="10" hidden="1">2</definedName>
    <definedName name="solver_typ" localSheetId="11" hidden="1">2</definedName>
    <definedName name="solver_typ" localSheetId="12" hidden="1">2</definedName>
    <definedName name="solver_typ" localSheetId="13" hidden="1">2</definedName>
    <definedName name="solver_typ" localSheetId="14" hidden="1">2</definedName>
    <definedName name="solver_typ" localSheetId="15" hidden="1">1</definedName>
    <definedName name="solver_typ" localSheetId="17" hidden="1">1</definedName>
    <definedName name="solver_typ" localSheetId="18" hidden="1">1</definedName>
    <definedName name="solver_typ" localSheetId="19" hidden="1">2</definedName>
    <definedName name="solver_typ" localSheetId="20" hidden="1">1</definedName>
    <definedName name="solver_typ" localSheetId="21" hidden="1">2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7" hidden="1">2</definedName>
    <definedName name="solver_typ" localSheetId="8" hidden="1">2</definedName>
    <definedName name="solver_typ" localSheetId="9" hidden="1">1</definedName>
    <definedName name="solver_val" localSheetId="16" hidden="1">0</definedName>
    <definedName name="solver_val" localSheetId="0" hidden="1">0</definedName>
    <definedName name="solver_val" localSheetId="10" hidden="1">0</definedName>
    <definedName name="solver_val" localSheetId="11" hidden="1">0</definedName>
    <definedName name="solver_val" localSheetId="12" hidden="1">0</definedName>
    <definedName name="solver_val" localSheetId="13" hidden="1">0</definedName>
    <definedName name="solver_val" localSheetId="14" hidden="1">0</definedName>
    <definedName name="solver_val" localSheetId="15" hidden="1">0</definedName>
    <definedName name="solver_val" localSheetId="17" hidden="1">0</definedName>
    <definedName name="solver_val" localSheetId="18" hidden="1">0</definedName>
    <definedName name="solver_val" localSheetId="19" hidden="1">0</definedName>
    <definedName name="solver_val" localSheetId="20" hidden="1">0</definedName>
    <definedName name="solver_val" localSheetId="21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er" localSheetId="16" hidden="1">3</definedName>
    <definedName name="solver_ver" localSheetId="0" hidden="1">3</definedName>
    <definedName name="solver_ver" localSheetId="10" hidden="1">3</definedName>
    <definedName name="solver_ver" localSheetId="11" hidden="1">3</definedName>
    <definedName name="solver_ver" localSheetId="12" hidden="1">3</definedName>
    <definedName name="solver_ver" localSheetId="13" hidden="1">3</definedName>
    <definedName name="solver_ver" localSheetId="14" hidden="1">3</definedName>
    <definedName name="solver_ver" localSheetId="15" hidden="1">3</definedName>
    <definedName name="solver_ver" localSheetId="17" hidden="1">3</definedName>
    <definedName name="solver_ver" localSheetId="18" hidden="1">3</definedName>
    <definedName name="solver_ver" localSheetId="19" hidden="1">3</definedName>
    <definedName name="solver_ver" localSheetId="20" hidden="1">3</definedName>
    <definedName name="solver_ver" localSheetId="21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7" hidden="1">3</definedName>
    <definedName name="solver_ver" localSheetId="8" hidden="1">3</definedName>
    <definedName name="solver_ver" localSheetId="9" hidden="1">3</definedName>
  </definedNames>
  <calcPr calcId="144525"/>
</workbook>
</file>

<file path=xl/calcChain.xml><?xml version="1.0" encoding="utf-8"?>
<calcChain xmlns="http://schemas.openxmlformats.org/spreadsheetml/2006/main">
  <c r="I6" i="1" l="1"/>
  <c r="I5" i="1"/>
  <c r="I4" i="1"/>
  <c r="H6" i="1"/>
  <c r="H5" i="1"/>
  <c r="H4" i="1"/>
  <c r="G6" i="1"/>
  <c r="G5" i="1"/>
  <c r="G4" i="1"/>
  <c r="G7" i="1"/>
  <c r="I7" i="7" l="1"/>
  <c r="H7" i="7"/>
  <c r="G7" i="7"/>
  <c r="I6" i="7"/>
  <c r="I8" i="7" s="1"/>
  <c r="H6" i="7"/>
  <c r="G6" i="7"/>
  <c r="I4" i="7"/>
  <c r="H4" i="7"/>
  <c r="G4" i="7"/>
  <c r="O6" i="26" l="1"/>
  <c r="N6" i="26"/>
  <c r="M6" i="26"/>
  <c r="L6" i="26"/>
  <c r="K6" i="26"/>
  <c r="O5" i="26"/>
  <c r="N5" i="26"/>
  <c r="M5" i="26"/>
  <c r="L5" i="26"/>
  <c r="K5" i="26"/>
  <c r="O4" i="26"/>
  <c r="N4" i="26"/>
  <c r="M4" i="26"/>
  <c r="L4" i="26"/>
  <c r="K4" i="26"/>
  <c r="P5" i="26" l="1"/>
  <c r="P4" i="26"/>
  <c r="P6" i="26"/>
  <c r="G7" i="26"/>
  <c r="O7" i="26" s="1"/>
  <c r="F7" i="26"/>
  <c r="N7" i="26" s="1"/>
  <c r="E7" i="26"/>
  <c r="M7" i="26" s="1"/>
  <c r="D7" i="26"/>
  <c r="L7" i="26" s="1"/>
  <c r="C7" i="26"/>
  <c r="K7" i="26" s="1"/>
  <c r="P7" i="26" l="1"/>
  <c r="L4" i="25"/>
  <c r="K5" i="25"/>
  <c r="K4" i="25"/>
  <c r="Q5" i="25"/>
  <c r="P5" i="25"/>
  <c r="O5" i="25"/>
  <c r="N5" i="25"/>
  <c r="M5" i="25"/>
  <c r="Q4" i="25"/>
  <c r="P4" i="25"/>
  <c r="O4" i="25"/>
  <c r="N4" i="25"/>
  <c r="M4" i="25"/>
  <c r="M6" i="25" l="1"/>
  <c r="M7" i="25" s="1"/>
  <c r="O6" i="25"/>
  <c r="O7" i="25" s="1"/>
  <c r="Q6" i="25"/>
  <c r="Q7" i="25" s="1"/>
  <c r="N6" i="25"/>
  <c r="N7" i="25" s="1"/>
  <c r="P6" i="25"/>
  <c r="P7" i="25" s="1"/>
  <c r="G11" i="24"/>
  <c r="F11" i="24"/>
  <c r="F6" i="24"/>
  <c r="G8" i="24"/>
  <c r="F8" i="24"/>
  <c r="F7" i="24"/>
  <c r="F5" i="24"/>
  <c r="F9" i="24" l="1"/>
  <c r="G13" i="17"/>
  <c r="F13" i="17"/>
  <c r="G13" i="19"/>
  <c r="F13" i="19"/>
  <c r="F7" i="23" l="1"/>
  <c r="G6" i="23"/>
  <c r="F5" i="23"/>
  <c r="F9" i="23"/>
  <c r="F7" i="22"/>
  <c r="G6" i="22"/>
  <c r="F5" i="22"/>
  <c r="F9" i="22"/>
  <c r="G4" i="21"/>
  <c r="F6" i="23" l="1"/>
  <c r="F8" i="23"/>
  <c r="G5" i="23"/>
  <c r="G7" i="23"/>
  <c r="F6" i="22"/>
  <c r="F8" i="22"/>
  <c r="G5" i="22"/>
  <c r="G7" i="22"/>
  <c r="G6" i="21"/>
  <c r="F6" i="21"/>
  <c r="F9" i="21" l="1"/>
  <c r="F8" i="21"/>
  <c r="G7" i="21"/>
  <c r="F7" i="21"/>
  <c r="G5" i="21"/>
  <c r="F5" i="21"/>
  <c r="F10" i="20" l="1"/>
  <c r="F9" i="20"/>
  <c r="F7" i="20"/>
  <c r="F8" i="20" s="1"/>
  <c r="G6" i="20"/>
  <c r="F6" i="20"/>
  <c r="G5" i="20"/>
  <c r="F5" i="20"/>
  <c r="F10" i="19" l="1"/>
  <c r="F9" i="19"/>
  <c r="F8" i="19"/>
  <c r="G7" i="19"/>
  <c r="F7" i="19"/>
  <c r="G6" i="19"/>
  <c r="F6" i="19"/>
  <c r="G5" i="19"/>
  <c r="F5" i="19"/>
  <c r="F8" i="18" l="1"/>
  <c r="F7" i="18"/>
  <c r="G5" i="18"/>
  <c r="F5" i="18"/>
  <c r="G4" i="18"/>
  <c r="F4" i="18"/>
  <c r="F6" i="18" l="1"/>
  <c r="G6" i="17"/>
  <c r="F9" i="17" l="1"/>
  <c r="G7" i="17"/>
  <c r="F7" i="17"/>
  <c r="F10" i="17"/>
  <c r="F8" i="17"/>
  <c r="F6" i="17"/>
  <c r="G5" i="17"/>
  <c r="F5" i="17"/>
  <c r="F8" i="16" l="1"/>
  <c r="F7" i="16"/>
  <c r="G6" i="16"/>
  <c r="F6" i="16"/>
  <c r="G5" i="16"/>
  <c r="F5" i="16"/>
  <c r="I6" i="15" l="1"/>
  <c r="M15" i="15" l="1"/>
  <c r="L15" i="15"/>
  <c r="K15" i="15"/>
  <c r="J15" i="15"/>
  <c r="J16" i="15" s="1"/>
  <c r="N14" i="15"/>
  <c r="M14" i="15"/>
  <c r="L14" i="15"/>
  <c r="K14" i="15"/>
  <c r="M12" i="15"/>
  <c r="L12" i="15"/>
  <c r="K12" i="15"/>
  <c r="J12" i="15"/>
  <c r="J13" i="15" s="1"/>
  <c r="J20" i="15" s="1"/>
  <c r="N11" i="15"/>
  <c r="M11" i="15"/>
  <c r="L11" i="15"/>
  <c r="K11" i="15"/>
  <c r="I5" i="15"/>
  <c r="I4" i="15"/>
  <c r="F25" i="15"/>
  <c r="E25" i="15"/>
  <c r="D25" i="15"/>
  <c r="C25" i="15"/>
  <c r="B25" i="15"/>
  <c r="B18" i="15"/>
  <c r="B20" i="15" s="1"/>
  <c r="E17" i="15"/>
  <c r="D17" i="15"/>
  <c r="C17" i="15"/>
  <c r="B17" i="15"/>
  <c r="E15" i="15"/>
  <c r="D15" i="15"/>
  <c r="C15" i="15"/>
  <c r="B15" i="15"/>
  <c r="B21" i="15" s="1"/>
  <c r="B7" i="15"/>
  <c r="B9" i="15" s="1"/>
  <c r="F6" i="15"/>
  <c r="E6" i="15"/>
  <c r="D6" i="15"/>
  <c r="C6" i="15"/>
  <c r="F4" i="15"/>
  <c r="E4" i="15"/>
  <c r="D4" i="15"/>
  <c r="C4" i="15"/>
  <c r="B10" i="15" s="1"/>
  <c r="L13" i="15" l="1"/>
  <c r="L20" i="15" s="1"/>
  <c r="N13" i="15"/>
  <c r="N20" i="15" s="1"/>
  <c r="K16" i="15"/>
  <c r="M16" i="15"/>
  <c r="K13" i="15"/>
  <c r="K20" i="15" s="1"/>
  <c r="M13" i="15"/>
  <c r="M20" i="15" s="1"/>
  <c r="L16" i="15"/>
  <c r="N16" i="15"/>
  <c r="I7" i="15" l="1"/>
  <c r="F10" i="11" l="1"/>
  <c r="G6" i="11"/>
  <c r="G7" i="11" s="1"/>
  <c r="F6" i="11"/>
  <c r="F7" i="11" s="1"/>
  <c r="F5" i="11"/>
  <c r="F9" i="11"/>
  <c r="G8" i="11"/>
  <c r="F8" i="11"/>
  <c r="I8" i="10" l="1"/>
  <c r="H8" i="10"/>
  <c r="H9" i="10"/>
  <c r="H7" i="10"/>
  <c r="H6" i="10"/>
  <c r="H5" i="10"/>
  <c r="H4" i="10"/>
  <c r="H7" i="9" l="1"/>
  <c r="H6" i="9"/>
  <c r="H5" i="9"/>
  <c r="H4" i="9"/>
  <c r="I7" i="6" l="1"/>
  <c r="I6" i="6"/>
  <c r="I8" i="6" s="1"/>
  <c r="I4" i="6"/>
  <c r="H7" i="6"/>
  <c r="H6" i="6"/>
  <c r="G7" i="6"/>
  <c r="G6" i="6"/>
  <c r="H4" i="6"/>
  <c r="G4" i="6"/>
  <c r="J7" i="5" l="1"/>
  <c r="J6" i="5"/>
  <c r="J4" i="5"/>
  <c r="I7" i="5"/>
  <c r="H7" i="5"/>
  <c r="I6" i="5"/>
  <c r="H6" i="5"/>
  <c r="I4" i="5"/>
  <c r="H4" i="5"/>
  <c r="H4" i="4" l="1"/>
  <c r="H5" i="4"/>
  <c r="G5" i="4"/>
  <c r="F5" i="4"/>
  <c r="G4" i="4"/>
  <c r="F4" i="4"/>
  <c r="H3" i="3"/>
  <c r="I4" i="3" l="1"/>
  <c r="G4" i="3"/>
  <c r="L3" i="3"/>
  <c r="K3" i="3" l="1"/>
  <c r="H4" i="3"/>
  <c r="I4" i="2"/>
  <c r="L3" i="2" l="1"/>
  <c r="K3" i="2"/>
  <c r="H4" i="2"/>
  <c r="G4" i="2"/>
</calcChain>
</file>

<file path=xl/sharedStrings.xml><?xml version="1.0" encoding="utf-8"?>
<sst xmlns="http://schemas.openxmlformats.org/spreadsheetml/2006/main" count="512" uniqueCount="257">
  <si>
    <t>Surowce</t>
  </si>
  <si>
    <t>Meble segmentowe</t>
  </si>
  <si>
    <t>Zapasy surowców</t>
  </si>
  <si>
    <t>typ I</t>
  </si>
  <si>
    <t>typ II</t>
  </si>
  <si>
    <r>
      <t>Drewno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</si>
  <si>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Okładzina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</si>
  <si>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Sklejka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</si>
  <si>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Czysty zysk [zł]</t>
  </si>
  <si>
    <t>Plan produkcji</t>
  </si>
  <si>
    <t>Zużycie surowców</t>
  </si>
  <si>
    <t>Tokarka</t>
  </si>
  <si>
    <t>Frezarka</t>
  </si>
  <si>
    <t>koła zębate</t>
  </si>
  <si>
    <t>drążki sterownicze</t>
  </si>
  <si>
    <t>Rezerwy czasowe [h]</t>
  </si>
  <si>
    <t>Czas wykonania części [h])</t>
  </si>
  <si>
    <t>Produkcja dla klientów</t>
  </si>
  <si>
    <t>Zysk jednostkowy [zł]</t>
  </si>
  <si>
    <t>Wielkość produkcji</t>
  </si>
  <si>
    <t>Zysk [zł]</t>
  </si>
  <si>
    <t>Obciążenie maszyn [h]</t>
  </si>
  <si>
    <t>Wyszczególnienie</t>
  </si>
  <si>
    <t>Razem [zł]</t>
  </si>
  <si>
    <t>Kapelusz</t>
  </si>
  <si>
    <t>Beret</t>
  </si>
  <si>
    <t>Zapotrzebowanie</t>
  </si>
  <si>
    <r>
      <t>Zużycie jednostkowe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</si>
  <si>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Zapas filcu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</si>
  <si>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Wyrób</t>
  </si>
  <si>
    <r>
      <t>Użycie surowca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</si>
  <si>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Razem</t>
  </si>
  <si>
    <t>Płaszcz</t>
  </si>
  <si>
    <t>Kostium</t>
  </si>
  <si>
    <t>Podszewka</t>
  </si>
  <si>
    <t>Surowiec</t>
  </si>
  <si>
    <t>Jednostkowa cena sprzedaży [zł]</t>
  </si>
  <si>
    <t>Tkanina wierzchnia</t>
  </si>
  <si>
    <r>
      <t>Zużycie surowca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</si>
  <si>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 xml:space="preserve">pończochy </t>
    </r>
    <r>
      <rPr>
        <i/>
        <sz val="11"/>
        <color theme="1"/>
        <rFont val="Calibri"/>
        <family val="2"/>
        <charset val="238"/>
        <scheme val="minor"/>
      </rPr>
      <t>A</t>
    </r>
  </si>
  <si>
    <r>
      <t xml:space="preserve">pończochy </t>
    </r>
    <r>
      <rPr>
        <i/>
        <sz val="11"/>
        <color theme="1"/>
        <rFont val="Calibri"/>
        <family val="2"/>
        <charset val="238"/>
        <scheme val="minor"/>
      </rPr>
      <t>B</t>
    </r>
  </si>
  <si>
    <t>farba</t>
  </si>
  <si>
    <t>przędza</t>
  </si>
  <si>
    <t>Zapasy surowca</t>
  </si>
  <si>
    <t>Konieczne zwiększenie zapasów przędzy</t>
  </si>
  <si>
    <t>Ilość</t>
  </si>
  <si>
    <t>produkt "B"</t>
  </si>
  <si>
    <t>produkt "A"</t>
  </si>
  <si>
    <t>składnik "S1"</t>
  </si>
  <si>
    <t>składnik "S2"</t>
  </si>
  <si>
    <t>składnik "S3"</t>
  </si>
  <si>
    <t>Cena produktu [zł]</t>
  </si>
  <si>
    <t>Zawartość składników odżywczych w 1 kg produktu</t>
  </si>
  <si>
    <t>Składniki występujące w produktach</t>
  </si>
  <si>
    <t>max</t>
  </si>
  <si>
    <t>min</t>
  </si>
  <si>
    <t>Zapotrzebowanie na składniki odżywcze</t>
  </si>
  <si>
    <t>Cena [zł]</t>
  </si>
  <si>
    <t>Nazwa produktu</t>
  </si>
  <si>
    <t>Nazwa składnika</t>
  </si>
  <si>
    <t>Nie da się rozwiązać tego zadania przy tych ograniczeniach;</t>
  </si>
  <si>
    <t>Gdyby zapotrzebowanie na składnik "S2" wynosiło np. 40 (w miejsce dotychczasowych 60), to rozwiązanie było by możliwe</t>
  </si>
  <si>
    <t>Produkt "M"</t>
  </si>
  <si>
    <t>Produkt "N"</t>
  </si>
  <si>
    <t>Produkty</t>
  </si>
  <si>
    <t>Sole mineralne</t>
  </si>
  <si>
    <t>Tłuszcze</t>
  </si>
  <si>
    <t>Węglowodany</t>
  </si>
  <si>
    <t>Białko</t>
  </si>
  <si>
    <t>Składniki odżywcze w 1 kg produktu</t>
  </si>
  <si>
    <t>Cena [zł/kg]</t>
  </si>
  <si>
    <t>Minimalna dawka tygodniowa [kg]</t>
  </si>
  <si>
    <t>Cena za produkt [zł]</t>
  </si>
  <si>
    <t>Zakup tygodniowy [kg]</t>
  </si>
  <si>
    <t>Cena ogółem [zł]</t>
  </si>
  <si>
    <t>Realna dawka tygodniowa składników odżywczych</t>
  </si>
  <si>
    <t>Ekierki</t>
  </si>
  <si>
    <t>Linijki</t>
  </si>
  <si>
    <t>Koszty produkcji (maksimum) [zł]</t>
  </si>
  <si>
    <t>Produkt</t>
  </si>
  <si>
    <t>Koszty produkcji wyrobu [zł]</t>
  </si>
  <si>
    <t>Koszty produkcji ogółem [zł]</t>
  </si>
  <si>
    <t>Zysk ogółem [zł]</t>
  </si>
  <si>
    <t>Liczba partii wyrobów</t>
  </si>
  <si>
    <t>Zysk na partii wyrobów [zł]</t>
  </si>
  <si>
    <t>Blok 11-kondygnacyjny</t>
  </si>
  <si>
    <t>M2</t>
  </si>
  <si>
    <t>M3</t>
  </si>
  <si>
    <t>M4</t>
  </si>
  <si>
    <t>M5</t>
  </si>
  <si>
    <t>M1</t>
  </si>
  <si>
    <t>Blok 6-kondygnacyjny</t>
  </si>
  <si>
    <t>Maksymalna liczba bloków</t>
  </si>
  <si>
    <t>Typ mieszkania</t>
  </si>
  <si>
    <r>
      <t>Powierzchnia mieszkania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</si>
  <si>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Powierzchnia w bloku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</si>
  <si>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Powierzchnia mieszkań ogółem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</si>
  <si>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Koszt budowy bloku [zł]</t>
  </si>
  <si>
    <t>Liczba mieszkańców w bloku</t>
  </si>
  <si>
    <r>
      <t>Koszt jednostkowy powierzchni [zł/m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</si>
  <si>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Liczba mieszkań w bloku</t>
  </si>
  <si>
    <t>Minimalna liczba typów mieszkań</t>
  </si>
  <si>
    <t>Liczba mieszkańców osiedla</t>
  </si>
  <si>
    <t>Minimalna liczba mieszkańców w blokach</t>
  </si>
  <si>
    <t>Minimalna liczba mieszkańców osiedla</t>
  </si>
  <si>
    <t>Liczba bloków 11-kondygnacyjnych</t>
  </si>
  <si>
    <t>Liczba bloków 6-kondygnacyjnych</t>
  </si>
  <si>
    <t>Koszt budowy osiedla</t>
  </si>
  <si>
    <t>Liczba mieszkańców w tym typie</t>
  </si>
  <si>
    <t>Liczba mieszkańców w blokach 11-kondygnacyjnych</t>
  </si>
  <si>
    <t>Liczba typów mieszkań w blokach 11-kondygnacyjnych</t>
  </si>
  <si>
    <t>Liczba typów mieszkań w blokach 6-kondygnacyjnych</t>
  </si>
  <si>
    <t>Ogólna liczba typów mieszkań w blokach</t>
  </si>
  <si>
    <t>Liczba mieszkańców w blokach 6-kondygnacyjnych</t>
  </si>
  <si>
    <t>Ogólna liczba mieszkańców w mieszkaniach</t>
  </si>
  <si>
    <t>Elementy projektu budowanego osiedla</t>
  </si>
  <si>
    <t>Koszty budowy bloków 11-kondygnacyjnych</t>
  </si>
  <si>
    <t>Koszty budowy bloków 6-kondygnacyjnych</t>
  </si>
  <si>
    <t>Cechy bloków mieszkalnych osiedla</t>
  </si>
  <si>
    <t>Realizacja minimum ilości mieszkań</t>
  </si>
  <si>
    <t>Igły dziewiarskie</t>
  </si>
  <si>
    <t>Igły szwalnicze</t>
  </si>
  <si>
    <t>Norma zużycia stali [kg/1000 szt.]</t>
  </si>
  <si>
    <t>Zamówienie minimum [tys. szt.]</t>
  </si>
  <si>
    <t>Maksimum zużycia stali [kg]</t>
  </si>
  <si>
    <t>Jednostkowy koszt produkcji [zł/1000 szt.]</t>
  </si>
  <si>
    <t>Rodzaj wyrobu</t>
  </si>
  <si>
    <t>Koszt produkcji wyrobu [zł]</t>
  </si>
  <si>
    <t>Koszt produkcji całości [zł]</t>
  </si>
  <si>
    <t>Zużycie stali na wyrób [kg]</t>
  </si>
  <si>
    <t>Plan produkcji wyrobów</t>
  </si>
  <si>
    <t>Wielkość produkcji [tys. szt.]</t>
  </si>
  <si>
    <t>Zużycie stali na wyroby [kg]</t>
  </si>
  <si>
    <t>Przędza "A"</t>
  </si>
  <si>
    <t>Przędza "B"</t>
  </si>
  <si>
    <t>Jednostkowy koszt produkcji [zł/t]</t>
  </si>
  <si>
    <t>Rodzaj przędzy</t>
  </si>
  <si>
    <t>Maksimum zdolności produkcyjnych II fazy produkcji [t]</t>
  </si>
  <si>
    <t>Minimum zdolności produkcyjnych III fazy produkcji [t]</t>
  </si>
  <si>
    <t>Wielkość produkcji [t]</t>
  </si>
  <si>
    <t>Koszt produkcji całej przędzy [zł]</t>
  </si>
  <si>
    <t>Koszt produkcji [zł]</t>
  </si>
  <si>
    <t>Ilość przędzy w I fazie [t]</t>
  </si>
  <si>
    <t>Ilość przędzy w II fazie [t]</t>
  </si>
  <si>
    <t>Ilość przędzy w III fazie [t]</t>
  </si>
  <si>
    <t>Maksymalne alternatywne zdolności produkcyjne I fazy produkcji [t]</t>
  </si>
  <si>
    <t>Proporcje przędzy "B" do "A"</t>
  </si>
  <si>
    <t>Wyrób "A"</t>
  </si>
  <si>
    <t>Wyrób "B"</t>
  </si>
  <si>
    <t>Cena [zł/t]</t>
  </si>
  <si>
    <t>Zapotrzebowanie [jednostka]</t>
  </si>
  <si>
    <t>Zawartość [jednostka/t]</t>
  </si>
  <si>
    <t>Maksymalna realizacja zamówień [t]</t>
  </si>
  <si>
    <t>Wielkość zamówienia [t]</t>
  </si>
  <si>
    <t>Koszt jednego wyrobu [zł]</t>
  </si>
  <si>
    <t>Wielkość zamówień ogółem [t]</t>
  </si>
  <si>
    <t>Zapotrzebowanie ogółem [jednostka]</t>
  </si>
  <si>
    <t>Koszt zamówienia ogółem [zł]</t>
  </si>
  <si>
    <t>Dopuszczalna ilość przędzy w I fazie produkcji [t]</t>
  </si>
  <si>
    <t>tramwajowe</t>
  </si>
  <si>
    <t>kolejowe</t>
  </si>
  <si>
    <t>Maksymalne koszty produkcji [zł]</t>
  </si>
  <si>
    <t>Udział szyn tramwajowych [%]</t>
  </si>
  <si>
    <t>Minimalny udział szyn tramwajowych [%]</t>
  </si>
  <si>
    <t>Rodzaj szyn</t>
  </si>
  <si>
    <t>Koszty produkcji [zł]</t>
  </si>
  <si>
    <t>Zysk na wyrobie [zł]</t>
  </si>
  <si>
    <t>Wielkość zysku ogółem[zł]</t>
  </si>
  <si>
    <t>Minimalna wielkość produkcji [t]</t>
  </si>
  <si>
    <t>Jednostkowe koszty produkcji [zł/t]</t>
  </si>
  <si>
    <t>Zysk jednostkowy [zł/t]</t>
  </si>
  <si>
    <t>Minimalna produkcja szyn kolejowych [t]</t>
  </si>
  <si>
    <t>Rodzaj łożyska</t>
  </si>
  <si>
    <t>Rodzaj "I"</t>
  </si>
  <si>
    <t>Rodzaj "II"</t>
  </si>
  <si>
    <t>Zysk jednostkowy [zł/szt.]</t>
  </si>
  <si>
    <t>Zapas stali [kg]</t>
  </si>
  <si>
    <t>Zysk minimalny</t>
  </si>
  <si>
    <t>Jednostkowe zużycie stali [kg/szt.]</t>
  </si>
  <si>
    <t>Zawartość kompletu [szt.]</t>
  </si>
  <si>
    <t>Zamówienie minimalne [szt.]</t>
  </si>
  <si>
    <t>Alternatywna wielkość produkcji [szt.]</t>
  </si>
  <si>
    <t>Wielkość produkcji [szt.]</t>
  </si>
  <si>
    <t>Zysk na rodzaju łożyska [zł]</t>
  </si>
  <si>
    <t>Zużycie stali na rodzaj łożyska [kg]</t>
  </si>
  <si>
    <t>Zużycie stali ogółem [kg]</t>
  </si>
  <si>
    <t>Wielkość zysku ogółem [zł]</t>
  </si>
  <si>
    <t>Alternatywna maksymalna wielkość produkcji [szt.]</t>
  </si>
  <si>
    <t>Gatunek węgla</t>
  </si>
  <si>
    <t>gatunek "A"</t>
  </si>
  <si>
    <t>gatunek "B"</t>
  </si>
  <si>
    <t>Zawartość popiołów [%]</t>
  </si>
  <si>
    <t>Zawartość kamienia [%]</t>
  </si>
  <si>
    <t>Jednostkowa cena węgla [zł/t]</t>
  </si>
  <si>
    <t>Produkcja płuczkowni [t/tydzień]</t>
  </si>
  <si>
    <t>Charakterystyki węgla</t>
  </si>
  <si>
    <t>Zawartość popiołów [t]</t>
  </si>
  <si>
    <t>Zawartość substancji lotnych [t]</t>
  </si>
  <si>
    <t>Zawartość kamienia [t]</t>
  </si>
  <si>
    <t>Koszty ogółem zakupionego węgla [zł]</t>
  </si>
  <si>
    <t>Koszt gatunku węgla [zł]</t>
  </si>
  <si>
    <t>Cotygodniowy plan zakupu węgla</t>
  </si>
  <si>
    <t>Zawartość kamienia (maximum) [t]</t>
  </si>
  <si>
    <t>Zawartość substancji lotnych [%]</t>
  </si>
  <si>
    <t>Zawartość popiołów (maximum) [t]</t>
  </si>
  <si>
    <t>Zawartość substancji lotnych (minimum) [t]</t>
  </si>
  <si>
    <t>Ilość węgla dla innych odbiorców [t]</t>
  </si>
  <si>
    <t>Wymagania klienta</t>
  </si>
  <si>
    <t>Ilość zamawianego węgla [t/tydzień]</t>
  </si>
  <si>
    <t>wyrób "I"</t>
  </si>
  <si>
    <t>wyrób "II"</t>
  </si>
  <si>
    <t>Limity środków produkcji</t>
  </si>
  <si>
    <t>Stal</t>
  </si>
  <si>
    <t>Drewno</t>
  </si>
  <si>
    <t>Tworzywa sztuczne</t>
  </si>
  <si>
    <t>Praca</t>
  </si>
  <si>
    <t>Energia</t>
  </si>
  <si>
    <t>Zyski jednostkowe</t>
  </si>
  <si>
    <t>Wyroby</t>
  </si>
  <si>
    <t>Normy zużycia na jednostkę</t>
  </si>
  <si>
    <t>Zużycie środków produkcji</t>
  </si>
  <si>
    <t>Zużycie na wyrób</t>
  </si>
  <si>
    <t>Zysk na wyrobie</t>
  </si>
  <si>
    <t>Zysk razem</t>
  </si>
  <si>
    <t>Szerokość zwoju [cale]</t>
  </si>
  <si>
    <t>A1</t>
  </si>
  <si>
    <t>A2</t>
  </si>
  <si>
    <t>A3</t>
  </si>
  <si>
    <t>A4</t>
  </si>
  <si>
    <t>A5</t>
  </si>
  <si>
    <t>Program cięcia</t>
  </si>
  <si>
    <t>Liczba cięć</t>
  </si>
  <si>
    <t>Odpad [cale]</t>
  </si>
  <si>
    <t>Odpad z jednego cięcia [cale]</t>
  </si>
  <si>
    <r>
      <t>Zapas surowca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</si>
  <si>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Wyrób [szt.]</t>
  </si>
  <si>
    <t>Produkcja minimalna [szt.]</t>
  </si>
  <si>
    <r>
      <t>Jednostkowy wkład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/szt.]</t>
    </r>
  </si>
  <si>
    <t>Zużycie jednostkowe na wyrób</t>
  </si>
  <si>
    <t>Zamówienie (minimum) [szt.]</t>
  </si>
  <si>
    <t>Wielkość produkcji (minimum) [szt.]</t>
  </si>
  <si>
    <t>Wielkość partii wyrobów [szt.]</t>
  </si>
  <si>
    <t>Jednostkowy koszt produkcji [zł/szt.]</t>
  </si>
  <si>
    <t>Wielkość produkcji wyrobu [szt.]</t>
  </si>
  <si>
    <t>Wielkość produkcji ogółem [szt.]</t>
  </si>
  <si>
    <t>Maksymalne proporcje ilościowe przędzy "B" do przędzy "A"</t>
  </si>
  <si>
    <t>Niewykorzystane środki produkcji</t>
  </si>
  <si>
    <t>Zapotrzebowanie [zwoje]</t>
  </si>
  <si>
    <t>Szerokość zwoju przed cięciem [cale]</t>
  </si>
  <si>
    <t>Ilości zwojów z programu cięcia</t>
  </si>
  <si>
    <t>Realizacja cięcia</t>
  </si>
  <si>
    <r>
      <t>Zużycie drewna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</si>
  <si>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Zużycie sklejki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</si>
  <si>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Zużycie okładziny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</si>
  <si>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Razem zużycie surowców</t>
  </si>
  <si>
    <t>Liczby zwojów uzyskiwane z cięcia</t>
  </si>
  <si>
    <t>Zawartość w zamówieniu [jednostka]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</si>
</sst>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3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3" fontId="0" fillId="0" borderId="11" xfId="0" applyNumberForma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5" xfId="0" applyBorder="1"/>
    <xf numFmtId="3" fontId="0" fillId="0" borderId="6" xfId="0" applyNumberFormat="1" applyBorder="1" applyAlignment="1">
      <alignment vertical="center"/>
    </xf>
    <xf numFmtId="3" fontId="0" fillId="0" borderId="36" xfId="0" applyNumberForma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0" fontId="0" fillId="0" borderId="1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3" fontId="0" fillId="0" borderId="34" xfId="0" applyNumberForma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0" fillId="0" borderId="42" xfId="0" applyBorder="1" applyAlignment="1">
      <alignment vertical="top"/>
    </xf>
    <xf numFmtId="0" fontId="1" fillId="0" borderId="42" xfId="0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top"/>
    </xf>
    <xf numFmtId="3" fontId="0" fillId="0" borderId="42" xfId="0" applyNumberFormat="1" applyBorder="1" applyAlignment="1">
      <alignment horizontal="center" vertical="top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3" fontId="1" fillId="0" borderId="36" xfId="0" applyNumberFormat="1" applyFont="1" applyBorder="1" applyAlignment="1">
      <alignment horizontal="right" vertical="center"/>
    </xf>
    <xf numFmtId="3" fontId="0" fillId="0" borderId="36" xfId="0" applyNumberFormat="1" applyBorder="1" applyAlignment="1">
      <alignment horizontal="right" vertical="center"/>
    </xf>
    <xf numFmtId="3" fontId="0" fillId="0" borderId="38" xfId="0" applyNumberForma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31" xfId="0" applyFill="1" applyBorder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0" fillId="0" borderId="43" xfId="0" applyFill="1" applyBorder="1" applyAlignment="1">
      <alignment vertical="center"/>
    </xf>
    <xf numFmtId="3" fontId="0" fillId="0" borderId="44" xfId="0" applyNumberFormat="1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0" borderId="49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53" xfId="0" applyNumberFormat="1" applyFont="1" applyBorder="1" applyAlignment="1">
      <alignment horizontal="center" vertical="center"/>
    </xf>
    <xf numFmtId="3" fontId="1" fillId="0" borderId="54" xfId="0" applyNumberFormat="1" applyFont="1" applyBorder="1" applyAlignment="1">
      <alignment horizontal="center" vertical="center"/>
    </xf>
    <xf numFmtId="3" fontId="1" fillId="0" borderId="55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0" fontId="0" fillId="0" borderId="19" xfId="0" applyNumberFormat="1" applyBorder="1" applyAlignment="1">
      <alignment horizontal="center" vertical="center"/>
    </xf>
    <xf numFmtId="10" fontId="0" fillId="0" borderId="3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1">
    <cellStyle name="Normalny" xfId="0" builtinId="0"/>
  </cellStyles>
  <dxfs count="2">
    <dxf>
      <font>
        <b/>
        <i val="0"/>
        <color theme="3" tint="-0.24994659260841701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/>
  </sheetViews>
  <sheetFormatPr defaultRowHeight="15" x14ac:dyDescent="0.25"/>
  <cols>
    <col min="1" max="1" width="14.140625" bestFit="1" customWidth="1"/>
    <col min="2" max="4" width="9.7109375" customWidth="1"/>
    <col min="6" max="6" width="21" bestFit="1" customWidth="1"/>
    <col min="7" max="8" width="9.7109375" customWidth="1"/>
    <col min="9" max="9" width="11.7109375" customWidth="1"/>
  </cols>
  <sheetData>
    <row r="1" spans="1:9" ht="18" customHeight="1" thickBot="1" x14ac:dyDescent="0.3">
      <c r="F1" s="237" t="s">
        <v>22</v>
      </c>
      <c r="G1" s="239" t="s">
        <v>1</v>
      </c>
      <c r="H1" s="239"/>
      <c r="I1" s="234" t="s">
        <v>254</v>
      </c>
    </row>
    <row r="2" spans="1:9" ht="18" customHeight="1" x14ac:dyDescent="0.25">
      <c r="A2" s="237" t="s">
        <v>0</v>
      </c>
      <c r="B2" s="241" t="s">
        <v>2</v>
      </c>
      <c r="C2" s="239" t="s">
        <v>1</v>
      </c>
      <c r="D2" s="240"/>
      <c r="F2" s="238"/>
      <c r="G2" s="1" t="s">
        <v>3</v>
      </c>
      <c r="H2" s="1" t="s">
        <v>4</v>
      </c>
      <c r="I2" s="235"/>
    </row>
    <row r="3" spans="1:9" ht="18" customHeight="1" x14ac:dyDescent="0.25">
      <c r="A3" s="238"/>
      <c r="B3" s="242"/>
      <c r="C3" s="171" t="s">
        <v>3</v>
      </c>
      <c r="D3" s="168" t="s">
        <v>4</v>
      </c>
      <c r="F3" s="4" t="s">
        <v>9</v>
      </c>
      <c r="G3" s="110">
        <v>144</v>
      </c>
      <c r="H3" s="110">
        <v>72</v>
      </c>
      <c r="I3" s="236"/>
    </row>
    <row r="4" spans="1:9" ht="18" customHeight="1" x14ac:dyDescent="0.25">
      <c r="A4" s="4" t="s">
        <v>5</v>
      </c>
      <c r="B4" s="176">
        <v>78</v>
      </c>
      <c r="C4" s="189">
        <v>0.2</v>
      </c>
      <c r="D4" s="190">
        <v>0.4</v>
      </c>
      <c r="F4" s="4" t="s">
        <v>251</v>
      </c>
      <c r="G4" s="189">
        <f>G$3*C4</f>
        <v>28.8</v>
      </c>
      <c r="H4" s="189">
        <f>H$3*D4</f>
        <v>28.8</v>
      </c>
      <c r="I4" s="227">
        <f>SUMPRODUCT(G3:H3,C4:D4)</f>
        <v>57.6</v>
      </c>
    </row>
    <row r="5" spans="1:9" ht="18" customHeight="1" x14ac:dyDescent="0.25">
      <c r="A5" s="4" t="s">
        <v>7</v>
      </c>
      <c r="B5" s="176">
        <v>480</v>
      </c>
      <c r="C5" s="189">
        <v>2</v>
      </c>
      <c r="D5" s="190">
        <v>2</v>
      </c>
      <c r="F5" s="4" t="s">
        <v>252</v>
      </c>
      <c r="G5" s="189">
        <f t="shared" ref="G5:G6" si="0">G$3*C5</f>
        <v>288</v>
      </c>
      <c r="H5" s="189">
        <f t="shared" ref="H5:H6" si="1">H$3*D5</f>
        <v>144</v>
      </c>
      <c r="I5" s="227">
        <f>SUMPRODUCT(G3:H3,C5:D5)</f>
        <v>432</v>
      </c>
    </row>
    <row r="6" spans="1:9" ht="18" customHeight="1" thickBot="1" x14ac:dyDescent="0.3">
      <c r="A6" s="10" t="s">
        <v>6</v>
      </c>
      <c r="B6" s="177">
        <v>360</v>
      </c>
      <c r="C6" s="191">
        <v>2</v>
      </c>
      <c r="D6" s="192">
        <v>1</v>
      </c>
      <c r="F6" s="10" t="s">
        <v>253</v>
      </c>
      <c r="G6" s="191">
        <f t="shared" si="0"/>
        <v>288</v>
      </c>
      <c r="H6" s="191">
        <f t="shared" si="1"/>
        <v>72</v>
      </c>
      <c r="I6" s="228">
        <f>SUMPRODUCT(G3:H3,C6:D6)</f>
        <v>360</v>
      </c>
    </row>
    <row r="7" spans="1:9" ht="18" customHeight="1" thickTop="1" thickBot="1" x14ac:dyDescent="0.3">
      <c r="A7" s="232" t="s">
        <v>8</v>
      </c>
      <c r="B7" s="233"/>
      <c r="C7" s="179">
        <v>600</v>
      </c>
      <c r="D7" s="193">
        <v>300</v>
      </c>
      <c r="F7" s="178" t="s">
        <v>8</v>
      </c>
      <c r="G7" s="243">
        <f>SUMPRODUCT(G3:H3,C7:D7)</f>
        <v>108000</v>
      </c>
      <c r="H7" s="244"/>
      <c r="I7" s="245"/>
    </row>
  </sheetData>
  <mergeCells count="8">
    <mergeCell ref="A7:B7"/>
    <mergeCell ref="I1:I3"/>
    <mergeCell ref="F1:F2"/>
    <mergeCell ref="G1:H1"/>
    <mergeCell ref="C2:D2"/>
    <mergeCell ref="A2:A3"/>
    <mergeCell ref="B2:B3"/>
    <mergeCell ref="G7:I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5" x14ac:dyDescent="0.25"/>
  <cols>
    <col min="1" max="1" width="33.7109375" customWidth="1"/>
    <col min="5" max="5" width="29.7109375" customWidth="1"/>
    <col min="6" max="7" width="12.7109375" customWidth="1"/>
  </cols>
  <sheetData>
    <row r="1" spans="1:7" ht="18" customHeight="1" thickBot="1" x14ac:dyDescent="0.3">
      <c r="E1" s="280" t="s">
        <v>9</v>
      </c>
      <c r="F1" s="281"/>
      <c r="G1" s="282"/>
    </row>
    <row r="2" spans="1:7" ht="18" customHeight="1" x14ac:dyDescent="0.25">
      <c r="A2" s="237" t="s">
        <v>22</v>
      </c>
      <c r="B2" s="239" t="s">
        <v>79</v>
      </c>
      <c r="C2" s="240"/>
      <c r="E2" s="288" t="s">
        <v>22</v>
      </c>
      <c r="F2" s="287" t="s">
        <v>79</v>
      </c>
      <c r="G2" s="249"/>
    </row>
    <row r="3" spans="1:7" ht="18" customHeight="1" x14ac:dyDescent="0.25">
      <c r="A3" s="238"/>
      <c r="B3" s="36" t="s">
        <v>76</v>
      </c>
      <c r="C3" s="35" t="s">
        <v>77</v>
      </c>
      <c r="E3" s="238"/>
      <c r="F3" s="36" t="s">
        <v>76</v>
      </c>
      <c r="G3" s="35" t="s">
        <v>77</v>
      </c>
    </row>
    <row r="4" spans="1:7" ht="18" customHeight="1" x14ac:dyDescent="0.25">
      <c r="A4" s="4" t="s">
        <v>239</v>
      </c>
      <c r="B4" s="12">
        <v>200000</v>
      </c>
      <c r="C4" s="39"/>
      <c r="E4" s="4" t="s">
        <v>243</v>
      </c>
      <c r="F4" s="41">
        <v>200000</v>
      </c>
      <c r="G4" s="42">
        <v>300000</v>
      </c>
    </row>
    <row r="5" spans="1:7" ht="18" customHeight="1" x14ac:dyDescent="0.25">
      <c r="A5" s="4" t="s">
        <v>240</v>
      </c>
      <c r="B5" s="289">
        <v>400000</v>
      </c>
      <c r="C5" s="290"/>
      <c r="E5" s="4" t="s">
        <v>244</v>
      </c>
      <c r="F5" s="283">
        <f>SUM(F4:G4)</f>
        <v>500000</v>
      </c>
      <c r="G5" s="284"/>
    </row>
    <row r="6" spans="1:7" ht="18" customHeight="1" x14ac:dyDescent="0.25">
      <c r="A6" s="4" t="s">
        <v>241</v>
      </c>
      <c r="B6" s="289">
        <v>1000</v>
      </c>
      <c r="C6" s="290"/>
      <c r="E6" s="4" t="s">
        <v>83</v>
      </c>
      <c r="F6" s="12">
        <f>F4/B6</f>
        <v>200</v>
      </c>
      <c r="G6" s="40">
        <f>G4/B6</f>
        <v>300</v>
      </c>
    </row>
    <row r="7" spans="1:7" ht="18" customHeight="1" x14ac:dyDescent="0.25">
      <c r="A7" s="4" t="s">
        <v>84</v>
      </c>
      <c r="B7" s="12">
        <v>3000</v>
      </c>
      <c r="C7" s="5">
        <v>9000</v>
      </c>
      <c r="E7" s="4" t="s">
        <v>84</v>
      </c>
      <c r="F7" s="12">
        <f>F6*B7</f>
        <v>600000</v>
      </c>
      <c r="G7" s="5">
        <f>G6*C7</f>
        <v>2700000</v>
      </c>
    </row>
    <row r="8" spans="1:7" ht="18" customHeight="1" x14ac:dyDescent="0.25">
      <c r="A8" s="4" t="s">
        <v>242</v>
      </c>
      <c r="B8" s="36">
        <v>2</v>
      </c>
      <c r="C8" s="35">
        <v>4</v>
      </c>
      <c r="E8" s="4" t="s">
        <v>80</v>
      </c>
      <c r="F8" s="12">
        <f>F4*B8</f>
        <v>400000</v>
      </c>
      <c r="G8" s="5">
        <f>G4*C8</f>
        <v>1200000</v>
      </c>
    </row>
    <row r="9" spans="1:7" ht="18" customHeight="1" thickBot="1" x14ac:dyDescent="0.3">
      <c r="A9" s="6" t="s">
        <v>78</v>
      </c>
      <c r="B9" s="291">
        <v>1600000</v>
      </c>
      <c r="C9" s="292"/>
      <c r="E9" s="4" t="s">
        <v>81</v>
      </c>
      <c r="F9" s="283">
        <f>SUMPRODUCT(F4:G4,B8:C8)</f>
        <v>1600000</v>
      </c>
      <c r="G9" s="284"/>
    </row>
    <row r="10" spans="1:7" ht="15.75" thickBot="1" x14ac:dyDescent="0.3">
      <c r="E10" s="6" t="s">
        <v>82</v>
      </c>
      <c r="F10" s="285">
        <f>(SUMPRODUCT(F4:G4,B7:C7))/B6</f>
        <v>3300000</v>
      </c>
      <c r="G10" s="286"/>
    </row>
  </sheetData>
  <mergeCells count="11">
    <mergeCell ref="B5:C5"/>
    <mergeCell ref="B6:C6"/>
    <mergeCell ref="B9:C9"/>
    <mergeCell ref="B2:C2"/>
    <mergeCell ref="A2:A3"/>
    <mergeCell ref="E1:G1"/>
    <mergeCell ref="F9:G9"/>
    <mergeCell ref="F5:G5"/>
    <mergeCell ref="F10:G10"/>
    <mergeCell ref="F2:G2"/>
    <mergeCell ref="E2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/>
  </sheetViews>
  <sheetFormatPr defaultRowHeight="15" x14ac:dyDescent="0.25"/>
  <cols>
    <col min="1" max="1" width="38.7109375" customWidth="1"/>
    <col min="8" max="8" width="40" customWidth="1"/>
    <col min="9" max="9" width="12.7109375" customWidth="1"/>
    <col min="10" max="10" width="9.140625" customWidth="1"/>
  </cols>
  <sheetData>
    <row r="1" spans="1:14" ht="18" customHeight="1" x14ac:dyDescent="0.25">
      <c r="A1" s="43" t="s">
        <v>22</v>
      </c>
      <c r="B1" s="239" t="s">
        <v>85</v>
      </c>
      <c r="C1" s="239"/>
      <c r="D1" s="239"/>
      <c r="E1" s="239"/>
      <c r="F1" s="240"/>
      <c r="H1" s="280" t="s">
        <v>115</v>
      </c>
      <c r="I1" s="282"/>
      <c r="J1" s="64"/>
      <c r="K1" s="60"/>
      <c r="L1" s="60"/>
      <c r="M1" s="60"/>
      <c r="N1" s="60"/>
    </row>
    <row r="2" spans="1:14" ht="18" customHeight="1" x14ac:dyDescent="0.25">
      <c r="A2" s="44" t="s">
        <v>93</v>
      </c>
      <c r="B2" s="47" t="s">
        <v>90</v>
      </c>
      <c r="C2" s="47" t="s">
        <v>86</v>
      </c>
      <c r="D2" s="47" t="s">
        <v>87</v>
      </c>
      <c r="E2" s="47" t="s">
        <v>88</v>
      </c>
      <c r="F2" s="45" t="s">
        <v>89</v>
      </c>
      <c r="H2" s="77" t="s">
        <v>105</v>
      </c>
      <c r="I2" s="63">
        <v>250</v>
      </c>
      <c r="J2" s="65"/>
      <c r="K2" s="60"/>
      <c r="L2" s="60"/>
      <c r="M2" s="60"/>
      <c r="N2" s="60"/>
    </row>
    <row r="3" spans="1:14" ht="18" customHeight="1" x14ac:dyDescent="0.25">
      <c r="A3" s="44" t="s">
        <v>100</v>
      </c>
      <c r="B3" s="47"/>
      <c r="C3" s="47">
        <v>5</v>
      </c>
      <c r="D3" s="47">
        <v>20</v>
      </c>
      <c r="E3" s="47">
        <v>20</v>
      </c>
      <c r="F3" s="45">
        <v>20</v>
      </c>
      <c r="H3" s="78" t="s">
        <v>106</v>
      </c>
      <c r="I3" s="62">
        <v>250</v>
      </c>
      <c r="J3" s="65"/>
      <c r="K3" s="60"/>
      <c r="L3" s="60"/>
      <c r="M3" s="60"/>
      <c r="N3" s="60"/>
    </row>
    <row r="4" spans="1:14" ht="18" customHeight="1" x14ac:dyDescent="0.25">
      <c r="A4" s="44" t="s">
        <v>108</v>
      </c>
      <c r="B4" s="47"/>
      <c r="C4" s="47">
        <f>2*C3</f>
        <v>10</v>
      </c>
      <c r="D4" s="47">
        <f>3*D3</f>
        <v>60</v>
      </c>
      <c r="E4" s="47">
        <f>4*E3</f>
        <v>80</v>
      </c>
      <c r="F4" s="45">
        <f>5*F3</f>
        <v>100</v>
      </c>
      <c r="H4" s="78" t="s">
        <v>107</v>
      </c>
      <c r="I4" s="80">
        <f>I2*B9+I3*B20</f>
        <v>2214000000</v>
      </c>
      <c r="J4" s="66"/>
      <c r="K4" s="60"/>
      <c r="L4" s="60"/>
      <c r="M4" s="60"/>
      <c r="N4" s="60"/>
    </row>
    <row r="5" spans="1:14" ht="18" customHeight="1" x14ac:dyDescent="0.25">
      <c r="A5" s="44" t="s">
        <v>94</v>
      </c>
      <c r="B5" s="47"/>
      <c r="C5" s="47">
        <v>25</v>
      </c>
      <c r="D5" s="47">
        <v>37</v>
      </c>
      <c r="E5" s="47">
        <v>48</v>
      </c>
      <c r="F5" s="45">
        <v>55</v>
      </c>
      <c r="H5" s="78" t="s">
        <v>116</v>
      </c>
      <c r="I5" s="81">
        <f>I2*B9</f>
        <v>1462500000</v>
      </c>
      <c r="J5" s="67"/>
      <c r="K5" s="60"/>
      <c r="L5" s="60"/>
      <c r="M5" s="60"/>
      <c r="N5" s="60"/>
    </row>
    <row r="6" spans="1:14" ht="18" customHeight="1" x14ac:dyDescent="0.25">
      <c r="A6" s="44" t="s">
        <v>95</v>
      </c>
      <c r="B6" s="47"/>
      <c r="C6" s="47">
        <f t="shared" ref="C6:F6" si="0">C3*C5</f>
        <v>125</v>
      </c>
      <c r="D6" s="47">
        <f t="shared" si="0"/>
        <v>740</v>
      </c>
      <c r="E6" s="47">
        <f t="shared" si="0"/>
        <v>960</v>
      </c>
      <c r="F6" s="45">
        <f t="shared" si="0"/>
        <v>1100</v>
      </c>
      <c r="G6" s="54"/>
      <c r="H6" s="79" t="s">
        <v>117</v>
      </c>
      <c r="I6" s="82">
        <f>I3*B20</f>
        <v>751500000</v>
      </c>
      <c r="J6" s="67"/>
      <c r="K6" s="60"/>
      <c r="L6" s="60"/>
      <c r="M6" s="60"/>
      <c r="N6" s="60"/>
    </row>
    <row r="7" spans="1:14" ht="18" customHeight="1" thickBot="1" x14ac:dyDescent="0.3">
      <c r="A7" s="44" t="s">
        <v>96</v>
      </c>
      <c r="B7" s="289">
        <f>SUMPRODUCT(C3:F3,C5:F5)</f>
        <v>2925</v>
      </c>
      <c r="C7" s="289"/>
      <c r="D7" s="289"/>
      <c r="E7" s="289"/>
      <c r="F7" s="290"/>
      <c r="H7" s="29" t="s">
        <v>102</v>
      </c>
      <c r="I7" s="46">
        <f>SUM(J16:N16)</f>
        <v>95000</v>
      </c>
      <c r="J7" s="67"/>
    </row>
    <row r="8" spans="1:14" ht="18" customHeight="1" thickBot="1" x14ac:dyDescent="0.3">
      <c r="A8" s="44" t="s">
        <v>99</v>
      </c>
      <c r="B8" s="289">
        <v>2000</v>
      </c>
      <c r="C8" s="289"/>
      <c r="D8" s="289"/>
      <c r="E8" s="289"/>
      <c r="F8" s="290"/>
    </row>
    <row r="9" spans="1:14" ht="18" customHeight="1" x14ac:dyDescent="0.25">
      <c r="A9" s="44" t="s">
        <v>97</v>
      </c>
      <c r="B9" s="289">
        <f>B7*B8</f>
        <v>5850000</v>
      </c>
      <c r="C9" s="289"/>
      <c r="D9" s="289"/>
      <c r="E9" s="289"/>
      <c r="F9" s="290"/>
      <c r="H9" s="280" t="s">
        <v>118</v>
      </c>
      <c r="I9" s="281"/>
      <c r="J9" s="281"/>
      <c r="K9" s="281"/>
      <c r="L9" s="281"/>
      <c r="M9" s="281"/>
      <c r="N9" s="282"/>
    </row>
    <row r="10" spans="1:14" ht="18" customHeight="1" x14ac:dyDescent="0.25">
      <c r="A10" s="44" t="s">
        <v>98</v>
      </c>
      <c r="B10" s="289">
        <f>SUM(C4:F4)</f>
        <v>250</v>
      </c>
      <c r="C10" s="289"/>
      <c r="D10" s="289"/>
      <c r="E10" s="289"/>
      <c r="F10" s="290"/>
      <c r="H10" s="293" t="s">
        <v>93</v>
      </c>
      <c r="I10" s="294"/>
      <c r="J10" s="47" t="s">
        <v>90</v>
      </c>
      <c r="K10" s="47" t="s">
        <v>86</v>
      </c>
      <c r="L10" s="47" t="s">
        <v>87</v>
      </c>
      <c r="M10" s="47" t="s">
        <v>88</v>
      </c>
      <c r="N10" s="45" t="s">
        <v>89</v>
      </c>
    </row>
    <row r="11" spans="1:14" ht="18" customHeight="1" thickBot="1" x14ac:dyDescent="0.3">
      <c r="A11" s="56" t="s">
        <v>92</v>
      </c>
      <c r="B11" s="298">
        <v>500</v>
      </c>
      <c r="C11" s="298"/>
      <c r="D11" s="298"/>
      <c r="E11" s="298"/>
      <c r="F11" s="299"/>
      <c r="H11" s="293" t="s">
        <v>110</v>
      </c>
      <c r="I11" s="294"/>
      <c r="J11" s="49"/>
      <c r="K11" s="49">
        <f>$I$2*C3</f>
        <v>1250</v>
      </c>
      <c r="L11" s="49">
        <f t="shared" ref="L11:N11" si="1">$I$2*D3</f>
        <v>5000</v>
      </c>
      <c r="M11" s="49">
        <f t="shared" si="1"/>
        <v>5000</v>
      </c>
      <c r="N11" s="50">
        <f t="shared" si="1"/>
        <v>5000</v>
      </c>
    </row>
    <row r="12" spans="1:14" ht="18" customHeight="1" thickTop="1" x14ac:dyDescent="0.25">
      <c r="A12" s="57" t="s">
        <v>22</v>
      </c>
      <c r="B12" s="261" t="s">
        <v>91</v>
      </c>
      <c r="C12" s="261"/>
      <c r="D12" s="261"/>
      <c r="E12" s="261"/>
      <c r="F12" s="262"/>
      <c r="H12" s="293" t="s">
        <v>111</v>
      </c>
      <c r="I12" s="294"/>
      <c r="J12" s="49">
        <f>$I$3*B14</f>
        <v>2500</v>
      </c>
      <c r="K12" s="49">
        <f t="shared" ref="K12:M12" si="2">$I$3*C14</f>
        <v>2500</v>
      </c>
      <c r="L12" s="49">
        <f t="shared" si="2"/>
        <v>5000</v>
      </c>
      <c r="M12" s="49">
        <f t="shared" si="2"/>
        <v>2500</v>
      </c>
      <c r="N12" s="50"/>
    </row>
    <row r="13" spans="1:14" ht="18" customHeight="1" x14ac:dyDescent="0.25">
      <c r="A13" s="44" t="s">
        <v>93</v>
      </c>
      <c r="B13" s="47" t="s">
        <v>90</v>
      </c>
      <c r="C13" s="47" t="s">
        <v>86</v>
      </c>
      <c r="D13" s="47" t="s">
        <v>87</v>
      </c>
      <c r="E13" s="47" t="s">
        <v>88</v>
      </c>
      <c r="F13" s="45" t="s">
        <v>89</v>
      </c>
      <c r="H13" s="293" t="s">
        <v>112</v>
      </c>
      <c r="I13" s="294"/>
      <c r="J13" s="49">
        <f>SUM(J11:J12)</f>
        <v>2500</v>
      </c>
      <c r="K13" s="49">
        <f t="shared" ref="K13:N13" si="3">SUM(K11:K12)</f>
        <v>3750</v>
      </c>
      <c r="L13" s="49">
        <f t="shared" si="3"/>
        <v>10000</v>
      </c>
      <c r="M13" s="49">
        <f t="shared" si="3"/>
        <v>7500</v>
      </c>
      <c r="N13" s="50">
        <f t="shared" si="3"/>
        <v>5000</v>
      </c>
    </row>
    <row r="14" spans="1:14" ht="18" customHeight="1" x14ac:dyDescent="0.25">
      <c r="A14" s="44" t="s">
        <v>100</v>
      </c>
      <c r="B14" s="47">
        <v>10</v>
      </c>
      <c r="C14" s="47">
        <v>10</v>
      </c>
      <c r="D14" s="47">
        <v>20</v>
      </c>
      <c r="E14" s="47">
        <v>10</v>
      </c>
      <c r="F14" s="45"/>
      <c r="H14" s="293" t="s">
        <v>109</v>
      </c>
      <c r="I14" s="294"/>
      <c r="J14" s="49"/>
      <c r="K14" s="49">
        <f>$I$2*C4</f>
        <v>2500</v>
      </c>
      <c r="L14" s="49">
        <f t="shared" ref="L14:N14" si="4">$I$2*D4</f>
        <v>15000</v>
      </c>
      <c r="M14" s="49">
        <f t="shared" si="4"/>
        <v>20000</v>
      </c>
      <c r="N14" s="50">
        <f t="shared" si="4"/>
        <v>25000</v>
      </c>
    </row>
    <row r="15" spans="1:14" ht="18" customHeight="1" x14ac:dyDescent="0.25">
      <c r="A15" s="44" t="s">
        <v>108</v>
      </c>
      <c r="B15" s="47">
        <f>1*B14</f>
        <v>10</v>
      </c>
      <c r="C15" s="47">
        <f>2*C14</f>
        <v>20</v>
      </c>
      <c r="D15" s="47">
        <f>3*D14</f>
        <v>60</v>
      </c>
      <c r="E15" s="47">
        <f>4*E14</f>
        <v>40</v>
      </c>
      <c r="F15" s="45"/>
      <c r="H15" s="293" t="s">
        <v>113</v>
      </c>
      <c r="I15" s="294"/>
      <c r="J15" s="49">
        <f>$I$3*B15</f>
        <v>2500</v>
      </c>
      <c r="K15" s="49">
        <f t="shared" ref="K15:M15" si="5">$I$3*C15</f>
        <v>5000</v>
      </c>
      <c r="L15" s="49">
        <f t="shared" si="5"/>
        <v>15000</v>
      </c>
      <c r="M15" s="49">
        <f t="shared" si="5"/>
        <v>10000</v>
      </c>
      <c r="N15" s="50"/>
    </row>
    <row r="16" spans="1:14" ht="18" customHeight="1" thickBot="1" x14ac:dyDescent="0.3">
      <c r="A16" s="44" t="s">
        <v>94</v>
      </c>
      <c r="B16" s="47">
        <v>20</v>
      </c>
      <c r="C16" s="47">
        <v>25</v>
      </c>
      <c r="D16" s="47">
        <v>37</v>
      </c>
      <c r="E16" s="47">
        <v>48</v>
      </c>
      <c r="F16" s="45"/>
      <c r="H16" s="295" t="s">
        <v>114</v>
      </c>
      <c r="I16" s="296"/>
      <c r="J16" s="22">
        <f>SUM(J14:J15)</f>
        <v>2500</v>
      </c>
      <c r="K16" s="22">
        <f t="shared" ref="K16:N16" si="6">SUM(K14:K15)</f>
        <v>7500</v>
      </c>
      <c r="L16" s="22">
        <f t="shared" si="6"/>
        <v>30000</v>
      </c>
      <c r="M16" s="22">
        <f t="shared" si="6"/>
        <v>30000</v>
      </c>
      <c r="N16" s="18">
        <f t="shared" si="6"/>
        <v>25000</v>
      </c>
    </row>
    <row r="17" spans="1:14" ht="18" customHeight="1" thickBot="1" x14ac:dyDescent="0.3">
      <c r="A17" s="44" t="s">
        <v>95</v>
      </c>
      <c r="B17" s="47">
        <f>B14*B16</f>
        <v>200</v>
      </c>
      <c r="C17" s="47">
        <f t="shared" ref="C17:E17" si="7">C14*C16</f>
        <v>250</v>
      </c>
      <c r="D17" s="47">
        <f t="shared" si="7"/>
        <v>740</v>
      </c>
      <c r="E17" s="47">
        <f t="shared" si="7"/>
        <v>480</v>
      </c>
      <c r="F17" s="45"/>
      <c r="H17" s="23"/>
      <c r="I17" s="23"/>
      <c r="J17" s="61"/>
      <c r="K17" s="61"/>
      <c r="L17" s="61"/>
      <c r="M17" s="61"/>
      <c r="N17" s="61"/>
    </row>
    <row r="18" spans="1:14" ht="18" customHeight="1" x14ac:dyDescent="0.25">
      <c r="A18" s="44" t="s">
        <v>96</v>
      </c>
      <c r="B18" s="289">
        <f>SUMPRODUCT(B14:E14,B16:E16)</f>
        <v>1670</v>
      </c>
      <c r="C18" s="289"/>
      <c r="D18" s="289"/>
      <c r="E18" s="289"/>
      <c r="F18" s="290"/>
      <c r="J18" s="237" t="s">
        <v>119</v>
      </c>
      <c r="K18" s="239"/>
      <c r="L18" s="239"/>
      <c r="M18" s="239"/>
      <c r="N18" s="240"/>
    </row>
    <row r="19" spans="1:14" ht="18" customHeight="1" x14ac:dyDescent="0.25">
      <c r="A19" s="44" t="s">
        <v>99</v>
      </c>
      <c r="B19" s="289">
        <v>1800</v>
      </c>
      <c r="C19" s="289"/>
      <c r="D19" s="289"/>
      <c r="E19" s="289"/>
      <c r="F19" s="290"/>
      <c r="I19" s="55"/>
      <c r="J19" s="51" t="s">
        <v>90</v>
      </c>
      <c r="K19" s="53" t="s">
        <v>86</v>
      </c>
      <c r="L19" s="53" t="s">
        <v>87</v>
      </c>
      <c r="M19" s="53" t="s">
        <v>88</v>
      </c>
      <c r="N19" s="52" t="s">
        <v>89</v>
      </c>
    </row>
    <row r="20" spans="1:14" ht="18" customHeight="1" thickBot="1" x14ac:dyDescent="0.3">
      <c r="A20" s="44" t="s">
        <v>97</v>
      </c>
      <c r="B20" s="289">
        <f>B18*B19</f>
        <v>3006000</v>
      </c>
      <c r="C20" s="289"/>
      <c r="D20" s="289"/>
      <c r="E20" s="289"/>
      <c r="F20" s="290"/>
      <c r="I20" s="55"/>
      <c r="J20" s="74" t="str">
        <f>IF(J13&gt;B24,"przekracza",IF(J13=B24,"minimum","nie realizuje"))</f>
        <v>przekracza</v>
      </c>
      <c r="K20" s="75" t="str">
        <f t="shared" ref="K20:N20" si="8">IF(K13&gt;C24,"przekracza",IF(K13=C24,"minimum","nie realizuje"))</f>
        <v>przekracza</v>
      </c>
      <c r="L20" s="75" t="str">
        <f t="shared" si="8"/>
        <v>minimum</v>
      </c>
      <c r="M20" s="75" t="str">
        <f t="shared" si="8"/>
        <v>przekracza</v>
      </c>
      <c r="N20" s="76" t="str">
        <f t="shared" si="8"/>
        <v>minimum</v>
      </c>
    </row>
    <row r="21" spans="1:14" ht="18" customHeight="1" x14ac:dyDescent="0.25">
      <c r="A21" s="56" t="s">
        <v>98</v>
      </c>
      <c r="B21" s="297">
        <f>SUM(B15:E15)</f>
        <v>130</v>
      </c>
      <c r="C21" s="297"/>
      <c r="D21" s="297"/>
      <c r="E21" s="297"/>
      <c r="F21" s="248"/>
      <c r="I21" s="55"/>
    </row>
    <row r="22" spans="1:14" ht="18" customHeight="1" thickBot="1" x14ac:dyDescent="0.3">
      <c r="A22" s="56" t="s">
        <v>92</v>
      </c>
      <c r="B22" s="297">
        <v>300</v>
      </c>
      <c r="C22" s="297"/>
      <c r="D22" s="297"/>
      <c r="E22" s="297"/>
      <c r="F22" s="248"/>
      <c r="I22" s="55"/>
    </row>
    <row r="23" spans="1:14" ht="18" customHeight="1" thickTop="1" x14ac:dyDescent="0.25">
      <c r="A23" s="57" t="s">
        <v>93</v>
      </c>
      <c r="B23" s="58" t="s">
        <v>90</v>
      </c>
      <c r="C23" s="58" t="s">
        <v>86</v>
      </c>
      <c r="D23" s="58" t="s">
        <v>87</v>
      </c>
      <c r="E23" s="58" t="s">
        <v>88</v>
      </c>
      <c r="F23" s="59" t="s">
        <v>89</v>
      </c>
      <c r="I23" s="55"/>
    </row>
    <row r="24" spans="1:14" ht="18" customHeight="1" x14ac:dyDescent="0.25">
      <c r="A24" s="44" t="s">
        <v>101</v>
      </c>
      <c r="B24" s="49">
        <v>1000</v>
      </c>
      <c r="C24" s="49">
        <v>3000</v>
      </c>
      <c r="D24" s="49">
        <v>10000</v>
      </c>
      <c r="E24" s="49">
        <v>6000</v>
      </c>
      <c r="F24" s="50">
        <v>5000</v>
      </c>
      <c r="I24" s="55"/>
    </row>
    <row r="25" spans="1:14" ht="18" customHeight="1" x14ac:dyDescent="0.25">
      <c r="A25" s="44" t="s">
        <v>103</v>
      </c>
      <c r="B25" s="49">
        <f>1*B24</f>
        <v>1000</v>
      </c>
      <c r="C25" s="49">
        <f>2*C24</f>
        <v>6000</v>
      </c>
      <c r="D25" s="49">
        <f>3*D24</f>
        <v>30000</v>
      </c>
      <c r="E25" s="49">
        <f>4*E24</f>
        <v>24000</v>
      </c>
      <c r="F25" s="50">
        <f>5*F24</f>
        <v>25000</v>
      </c>
    </row>
    <row r="26" spans="1:14" ht="18" customHeight="1" thickBot="1" x14ac:dyDescent="0.3">
      <c r="A26" s="48" t="s">
        <v>104</v>
      </c>
      <c r="B26" s="291">
        <v>70000</v>
      </c>
      <c r="C26" s="291"/>
      <c r="D26" s="291"/>
      <c r="E26" s="291"/>
      <c r="F26" s="292"/>
    </row>
  </sheetData>
  <mergeCells count="23">
    <mergeCell ref="B11:F11"/>
    <mergeCell ref="J18:N18"/>
    <mergeCell ref="B1:F1"/>
    <mergeCell ref="B7:F7"/>
    <mergeCell ref="B8:F8"/>
    <mergeCell ref="B9:F9"/>
    <mergeCell ref="B10:F10"/>
    <mergeCell ref="B26:F26"/>
    <mergeCell ref="H1:I1"/>
    <mergeCell ref="H10:I10"/>
    <mergeCell ref="H11:I11"/>
    <mergeCell ref="H12:I12"/>
    <mergeCell ref="H13:I13"/>
    <mergeCell ref="H14:I14"/>
    <mergeCell ref="H15:I15"/>
    <mergeCell ref="H16:I16"/>
    <mergeCell ref="H9:N9"/>
    <mergeCell ref="B12:F12"/>
    <mergeCell ref="B18:F18"/>
    <mergeCell ref="B19:F19"/>
    <mergeCell ref="B20:F20"/>
    <mergeCell ref="B21:F21"/>
    <mergeCell ref="B22:F22"/>
  </mergeCells>
  <conditionalFormatting sqref="J20:N20">
    <cfRule type="containsText" dxfId="1" priority="1" operator="containsText" text="przekracza">
      <formula>NOT(ISERROR(SEARCH("przekracza",J20)))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defaultRowHeight="15" x14ac:dyDescent="0.25"/>
  <cols>
    <col min="1" max="1" width="38.7109375" customWidth="1"/>
    <col min="2" max="3" width="16.7109375" customWidth="1"/>
    <col min="5" max="5" width="25.7109375" customWidth="1"/>
    <col min="6" max="7" width="16.7109375" customWidth="1"/>
  </cols>
  <sheetData>
    <row r="1" spans="1:7" ht="18" customHeight="1" thickBot="1" x14ac:dyDescent="0.3">
      <c r="E1" s="237" t="s">
        <v>130</v>
      </c>
      <c r="F1" s="239"/>
      <c r="G1" s="240"/>
    </row>
    <row r="2" spans="1:7" ht="18" customHeight="1" x14ac:dyDescent="0.25">
      <c r="A2" s="237" t="s">
        <v>22</v>
      </c>
      <c r="B2" s="239" t="s">
        <v>126</v>
      </c>
      <c r="C2" s="240"/>
      <c r="E2" s="238" t="s">
        <v>22</v>
      </c>
      <c r="F2" s="277" t="s">
        <v>126</v>
      </c>
      <c r="G2" s="259"/>
    </row>
    <row r="3" spans="1:7" ht="18" customHeight="1" x14ac:dyDescent="0.25">
      <c r="A3" s="238"/>
      <c r="B3" s="69" t="s">
        <v>120</v>
      </c>
      <c r="C3" s="68" t="s">
        <v>121</v>
      </c>
      <c r="E3" s="238"/>
      <c r="F3" s="69" t="s">
        <v>120</v>
      </c>
      <c r="G3" s="68" t="s">
        <v>121</v>
      </c>
    </row>
    <row r="4" spans="1:7" ht="18" customHeight="1" x14ac:dyDescent="0.25">
      <c r="A4" s="4" t="s">
        <v>123</v>
      </c>
      <c r="B4" s="72">
        <v>5000</v>
      </c>
      <c r="C4" s="73">
        <v>3000</v>
      </c>
      <c r="E4" s="4" t="s">
        <v>131</v>
      </c>
      <c r="F4" s="70">
        <v>5000</v>
      </c>
      <c r="G4" s="71">
        <v>5499.9999999999991</v>
      </c>
    </row>
    <row r="5" spans="1:7" ht="18" customHeight="1" x14ac:dyDescent="0.25">
      <c r="A5" s="4" t="s">
        <v>125</v>
      </c>
      <c r="B5" s="69">
        <v>200</v>
      </c>
      <c r="C5" s="68">
        <v>300</v>
      </c>
      <c r="E5" s="4" t="s">
        <v>127</v>
      </c>
      <c r="F5" s="72">
        <f>F4*B5</f>
        <v>1000000</v>
      </c>
      <c r="G5" s="73">
        <f>G4*C5</f>
        <v>1649999.9999999998</v>
      </c>
    </row>
    <row r="6" spans="1:7" ht="18" customHeight="1" x14ac:dyDescent="0.25">
      <c r="A6" s="4" t="s">
        <v>122</v>
      </c>
      <c r="B6" s="69">
        <v>0.1</v>
      </c>
      <c r="C6" s="68">
        <v>0.2</v>
      </c>
      <c r="E6" s="4" t="s">
        <v>129</v>
      </c>
      <c r="F6" s="72">
        <f>F4*B6</f>
        <v>500</v>
      </c>
      <c r="G6" s="73">
        <f>G4*C6</f>
        <v>1099.9999999999998</v>
      </c>
    </row>
    <row r="7" spans="1:7" ht="18" customHeight="1" thickBot="1" x14ac:dyDescent="0.3">
      <c r="A7" s="6" t="s">
        <v>124</v>
      </c>
      <c r="B7" s="300">
        <v>1600</v>
      </c>
      <c r="C7" s="301"/>
      <c r="E7" s="4" t="s">
        <v>132</v>
      </c>
      <c r="F7" s="289">
        <f>SUMPRODUCT(F4:G4,B6:C6)</f>
        <v>1599.9999999999998</v>
      </c>
      <c r="G7" s="290"/>
    </row>
    <row r="8" spans="1:7" ht="18" customHeight="1" thickBot="1" x14ac:dyDescent="0.3">
      <c r="E8" s="6" t="s">
        <v>128</v>
      </c>
      <c r="F8" s="285">
        <f>SUMPRODUCT(F4:G4,B5:C5)</f>
        <v>2650000</v>
      </c>
      <c r="G8" s="286"/>
    </row>
  </sheetData>
  <mergeCells count="8">
    <mergeCell ref="A2:A3"/>
    <mergeCell ref="F7:G7"/>
    <mergeCell ref="F8:G8"/>
    <mergeCell ref="F2:G2"/>
    <mergeCell ref="E1:G1"/>
    <mergeCell ref="E2:E3"/>
    <mergeCell ref="B7:C7"/>
    <mergeCell ref="B2:C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5" x14ac:dyDescent="0.25"/>
  <cols>
    <col min="1" max="1" width="60.7109375" customWidth="1"/>
    <col min="2" max="3" width="10.7109375" customWidth="1"/>
    <col min="5" max="5" width="29.7109375" customWidth="1"/>
    <col min="6" max="7" width="10.7109375" customWidth="1"/>
  </cols>
  <sheetData>
    <row r="1" spans="1:7" ht="18" customHeight="1" x14ac:dyDescent="0.25">
      <c r="E1" s="237" t="s">
        <v>9</v>
      </c>
      <c r="F1" s="239"/>
      <c r="G1" s="240"/>
    </row>
    <row r="2" spans="1:7" ht="18" customHeight="1" thickBot="1" x14ac:dyDescent="0.3">
      <c r="E2" s="302" t="s">
        <v>22</v>
      </c>
      <c r="F2" s="277" t="s">
        <v>136</v>
      </c>
      <c r="G2" s="259"/>
    </row>
    <row r="3" spans="1:7" ht="18" customHeight="1" x14ac:dyDescent="0.25">
      <c r="A3" s="237" t="s">
        <v>22</v>
      </c>
      <c r="B3" s="239" t="s">
        <v>136</v>
      </c>
      <c r="C3" s="240"/>
      <c r="E3" s="288"/>
      <c r="F3" s="86" t="s">
        <v>133</v>
      </c>
      <c r="G3" s="83" t="s">
        <v>134</v>
      </c>
    </row>
    <row r="4" spans="1:7" ht="18" customHeight="1" x14ac:dyDescent="0.25">
      <c r="A4" s="238"/>
      <c r="B4" s="86" t="s">
        <v>133</v>
      </c>
      <c r="C4" s="83" t="s">
        <v>134</v>
      </c>
      <c r="E4" s="84" t="s">
        <v>139</v>
      </c>
      <c r="F4" s="100">
        <v>2.5</v>
      </c>
      <c r="G4" s="101">
        <v>7.5</v>
      </c>
    </row>
    <row r="5" spans="1:7" ht="18" customHeight="1" x14ac:dyDescent="0.25">
      <c r="A5" s="84" t="s">
        <v>135</v>
      </c>
      <c r="B5" s="88">
        <v>30000</v>
      </c>
      <c r="C5" s="89">
        <v>10000</v>
      </c>
      <c r="E5" s="84" t="s">
        <v>141</v>
      </c>
      <c r="F5" s="90">
        <f>F4*B5</f>
        <v>75000</v>
      </c>
      <c r="G5" s="91">
        <f>G4*C5</f>
        <v>75000</v>
      </c>
    </row>
    <row r="6" spans="1:7" ht="18" customHeight="1" x14ac:dyDescent="0.25">
      <c r="A6" s="92" t="s">
        <v>145</v>
      </c>
      <c r="B6" s="86">
        <v>50</v>
      </c>
      <c r="C6" s="83">
        <v>10</v>
      </c>
      <c r="E6" s="4" t="s">
        <v>142</v>
      </c>
      <c r="F6" s="94">
        <f>F4</f>
        <v>2.5</v>
      </c>
      <c r="G6" s="95">
        <f>G4</f>
        <v>7.5</v>
      </c>
    </row>
    <row r="7" spans="1:7" ht="18" customHeight="1" x14ac:dyDescent="0.25">
      <c r="A7" s="84" t="s">
        <v>137</v>
      </c>
      <c r="B7" s="86">
        <v>30</v>
      </c>
      <c r="C7" s="83">
        <v>7.5</v>
      </c>
      <c r="E7" s="4" t="s">
        <v>143</v>
      </c>
      <c r="F7" s="94">
        <f>F4</f>
        <v>2.5</v>
      </c>
      <c r="G7" s="95">
        <f>G4</f>
        <v>7.5</v>
      </c>
    </row>
    <row r="8" spans="1:7" ht="18" customHeight="1" x14ac:dyDescent="0.25">
      <c r="A8" s="84" t="s">
        <v>138</v>
      </c>
      <c r="B8" s="278">
        <v>10</v>
      </c>
      <c r="C8" s="279"/>
      <c r="E8" s="4" t="s">
        <v>144</v>
      </c>
      <c r="F8" s="308">
        <f>SUM(F4:G4)</f>
        <v>10</v>
      </c>
      <c r="G8" s="309"/>
    </row>
    <row r="9" spans="1:7" ht="18" customHeight="1" thickBot="1" x14ac:dyDescent="0.3">
      <c r="A9" s="87" t="s">
        <v>245</v>
      </c>
      <c r="B9" s="306">
        <v>5</v>
      </c>
      <c r="C9" s="307"/>
      <c r="E9" s="93" t="s">
        <v>146</v>
      </c>
      <c r="F9" s="278">
        <f>G4/F4</f>
        <v>3</v>
      </c>
      <c r="G9" s="279"/>
    </row>
    <row r="10" spans="1:7" ht="18" customHeight="1" thickBot="1" x14ac:dyDescent="0.3">
      <c r="E10" s="85" t="s">
        <v>140</v>
      </c>
      <c r="F10" s="304">
        <f>SUMPRODUCT(F4:G4,B5:C5)</f>
        <v>150000</v>
      </c>
      <c r="G10" s="305"/>
    </row>
    <row r="11" spans="1:7" ht="15.75" thickBot="1" x14ac:dyDescent="0.3"/>
    <row r="12" spans="1:7" x14ac:dyDescent="0.25">
      <c r="E12" s="250" t="s">
        <v>158</v>
      </c>
      <c r="F12" s="96" t="s">
        <v>133</v>
      </c>
      <c r="G12" s="97" t="s">
        <v>134</v>
      </c>
    </row>
    <row r="13" spans="1:7" ht="15.75" thickBot="1" x14ac:dyDescent="0.3">
      <c r="E13" s="303"/>
      <c r="F13" s="98">
        <f>B6-G4*(B6/C6)</f>
        <v>12.5</v>
      </c>
      <c r="G13" s="99">
        <f>C6-F4/(B6/C6)</f>
        <v>9.5</v>
      </c>
    </row>
  </sheetData>
  <mergeCells count="11">
    <mergeCell ref="E12:E13"/>
    <mergeCell ref="F10:G10"/>
    <mergeCell ref="B8:C8"/>
    <mergeCell ref="B9:C9"/>
    <mergeCell ref="F8:G8"/>
    <mergeCell ref="F9:G9"/>
    <mergeCell ref="B3:C3"/>
    <mergeCell ref="A3:A4"/>
    <mergeCell ref="F2:G2"/>
    <mergeCell ref="E1:G1"/>
    <mergeCell ref="E2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5" x14ac:dyDescent="0.25"/>
  <cols>
    <col min="1" max="1" width="60.7109375" customWidth="1"/>
    <col min="2" max="3" width="10.7109375" customWidth="1"/>
    <col min="5" max="5" width="29.7109375" customWidth="1"/>
    <col min="6" max="7" width="10.7109375" customWidth="1"/>
  </cols>
  <sheetData>
    <row r="1" spans="1:7" ht="18" customHeight="1" x14ac:dyDescent="0.25">
      <c r="E1" s="237" t="s">
        <v>9</v>
      </c>
      <c r="F1" s="239"/>
      <c r="G1" s="240"/>
    </row>
    <row r="2" spans="1:7" ht="18" customHeight="1" thickBot="1" x14ac:dyDescent="0.3">
      <c r="E2" s="302" t="s">
        <v>22</v>
      </c>
      <c r="F2" s="277" t="s">
        <v>136</v>
      </c>
      <c r="G2" s="259"/>
    </row>
    <row r="3" spans="1:7" ht="18" customHeight="1" x14ac:dyDescent="0.25">
      <c r="A3" s="237" t="s">
        <v>22</v>
      </c>
      <c r="B3" s="239" t="s">
        <v>136</v>
      </c>
      <c r="C3" s="240"/>
      <c r="E3" s="288"/>
      <c r="F3" s="119" t="s">
        <v>133</v>
      </c>
      <c r="G3" s="114" t="s">
        <v>134</v>
      </c>
    </row>
    <row r="4" spans="1:7" ht="18" customHeight="1" x14ac:dyDescent="0.25">
      <c r="A4" s="238"/>
      <c r="B4" s="119" t="s">
        <v>133</v>
      </c>
      <c r="C4" s="114" t="s">
        <v>134</v>
      </c>
      <c r="E4" s="117" t="s">
        <v>139</v>
      </c>
      <c r="F4" s="100">
        <v>10</v>
      </c>
      <c r="G4" s="101">
        <v>0</v>
      </c>
    </row>
    <row r="5" spans="1:7" ht="18" customHeight="1" x14ac:dyDescent="0.25">
      <c r="A5" s="117" t="s">
        <v>135</v>
      </c>
      <c r="B5" s="121">
        <v>15000</v>
      </c>
      <c r="C5" s="122">
        <v>50000</v>
      </c>
      <c r="E5" s="117" t="s">
        <v>141</v>
      </c>
      <c r="F5" s="121">
        <f>F4*B5</f>
        <v>150000</v>
      </c>
      <c r="G5" s="122">
        <f>G4*C5</f>
        <v>0</v>
      </c>
    </row>
    <row r="6" spans="1:7" ht="18" customHeight="1" x14ac:dyDescent="0.25">
      <c r="A6" s="92" t="s">
        <v>145</v>
      </c>
      <c r="B6" s="119">
        <v>50</v>
      </c>
      <c r="C6" s="114">
        <v>10</v>
      </c>
      <c r="E6" s="4" t="s">
        <v>142</v>
      </c>
      <c r="F6" s="123">
        <f>F4</f>
        <v>10</v>
      </c>
      <c r="G6" s="124">
        <f>G4</f>
        <v>0</v>
      </c>
    </row>
    <row r="7" spans="1:7" ht="18" customHeight="1" x14ac:dyDescent="0.25">
      <c r="A7" s="117" t="s">
        <v>137</v>
      </c>
      <c r="B7" s="119">
        <v>30</v>
      </c>
      <c r="C7" s="114">
        <v>7.5</v>
      </c>
      <c r="E7" s="4" t="s">
        <v>143</v>
      </c>
      <c r="F7" s="123">
        <f>F4</f>
        <v>10</v>
      </c>
      <c r="G7" s="124">
        <f>G4</f>
        <v>0</v>
      </c>
    </row>
    <row r="8" spans="1:7" ht="18" customHeight="1" x14ac:dyDescent="0.25">
      <c r="A8" s="117" t="s">
        <v>138</v>
      </c>
      <c r="B8" s="278">
        <v>10</v>
      </c>
      <c r="C8" s="279"/>
      <c r="E8" s="4" t="s">
        <v>144</v>
      </c>
      <c r="F8" s="308">
        <f>SUM(F4:G4)</f>
        <v>10</v>
      </c>
      <c r="G8" s="309"/>
    </row>
    <row r="9" spans="1:7" ht="18" customHeight="1" thickBot="1" x14ac:dyDescent="0.3">
      <c r="A9" s="120" t="s">
        <v>245</v>
      </c>
      <c r="B9" s="306">
        <v>5</v>
      </c>
      <c r="C9" s="307"/>
      <c r="E9" s="93" t="s">
        <v>146</v>
      </c>
      <c r="F9" s="278">
        <f>G4/F4</f>
        <v>0</v>
      </c>
      <c r="G9" s="279"/>
    </row>
    <row r="10" spans="1:7" ht="18" customHeight="1" thickBot="1" x14ac:dyDescent="0.3">
      <c r="E10" s="118" t="s">
        <v>140</v>
      </c>
      <c r="F10" s="304">
        <f>SUMPRODUCT(F4:G4,B5:C5)</f>
        <v>150000</v>
      </c>
      <c r="G10" s="305"/>
    </row>
    <row r="11" spans="1:7" ht="15.75" thickBot="1" x14ac:dyDescent="0.3"/>
    <row r="12" spans="1:7" x14ac:dyDescent="0.25">
      <c r="E12" s="250" t="s">
        <v>158</v>
      </c>
      <c r="F12" s="112" t="s">
        <v>133</v>
      </c>
      <c r="G12" s="113" t="s">
        <v>134</v>
      </c>
    </row>
    <row r="13" spans="1:7" ht="15.75" thickBot="1" x14ac:dyDescent="0.3">
      <c r="E13" s="303"/>
      <c r="F13" s="115">
        <f>B6-G4*(B6/C6)</f>
        <v>50</v>
      </c>
      <c r="G13" s="116">
        <f>C6-F4/(B6/C6)</f>
        <v>8</v>
      </c>
    </row>
  </sheetData>
  <mergeCells count="11">
    <mergeCell ref="A3:A4"/>
    <mergeCell ref="B3:C3"/>
    <mergeCell ref="B8:C8"/>
    <mergeCell ref="F8:G8"/>
    <mergeCell ref="B9:C9"/>
    <mergeCell ref="F9:G9"/>
    <mergeCell ref="F10:G10"/>
    <mergeCell ref="E12:E13"/>
    <mergeCell ref="E1:G1"/>
    <mergeCell ref="E2:E3"/>
    <mergeCell ref="F2:G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defaultRowHeight="15" x14ac:dyDescent="0.25"/>
  <cols>
    <col min="1" max="1" width="33.5703125" bestFit="1" customWidth="1"/>
    <col min="2" max="3" width="10.7109375" customWidth="1"/>
    <col min="5" max="5" width="34.140625" customWidth="1"/>
    <col min="6" max="7" width="10.7109375" customWidth="1"/>
  </cols>
  <sheetData>
    <row r="1" spans="1:7" ht="18" customHeight="1" thickBot="1" x14ac:dyDescent="0.3">
      <c r="E1" s="237" t="s">
        <v>22</v>
      </c>
      <c r="F1" s="239" t="s">
        <v>126</v>
      </c>
      <c r="G1" s="240"/>
    </row>
    <row r="2" spans="1:7" ht="18" customHeight="1" x14ac:dyDescent="0.25">
      <c r="A2" s="310" t="s">
        <v>22</v>
      </c>
      <c r="B2" s="239" t="s">
        <v>126</v>
      </c>
      <c r="C2" s="240"/>
      <c r="E2" s="238"/>
      <c r="F2" s="107" t="s">
        <v>147</v>
      </c>
      <c r="G2" s="106" t="s">
        <v>148</v>
      </c>
    </row>
    <row r="3" spans="1:7" ht="18" customHeight="1" x14ac:dyDescent="0.25">
      <c r="A3" s="288"/>
      <c r="B3" s="103" t="s">
        <v>147</v>
      </c>
      <c r="C3" s="102" t="s">
        <v>148</v>
      </c>
      <c r="E3" s="4" t="s">
        <v>153</v>
      </c>
      <c r="F3" s="110">
        <v>19.999999999999996</v>
      </c>
      <c r="G3" s="111">
        <v>0</v>
      </c>
    </row>
    <row r="4" spans="1:7" ht="18" customHeight="1" x14ac:dyDescent="0.25">
      <c r="A4" s="4" t="s">
        <v>151</v>
      </c>
      <c r="B4" s="103">
        <v>1</v>
      </c>
      <c r="C4" s="102">
        <v>2</v>
      </c>
      <c r="E4" s="4" t="s">
        <v>256</v>
      </c>
      <c r="F4" s="107">
        <f>F3*B4</f>
        <v>19.999999999999996</v>
      </c>
      <c r="G4" s="106">
        <f>G3*C4</f>
        <v>0</v>
      </c>
    </row>
    <row r="5" spans="1:7" ht="18" customHeight="1" x14ac:dyDescent="0.25">
      <c r="A5" s="4" t="s">
        <v>149</v>
      </c>
      <c r="B5" s="104">
        <v>2000</v>
      </c>
      <c r="C5" s="105">
        <v>8000</v>
      </c>
      <c r="E5" s="4" t="s">
        <v>154</v>
      </c>
      <c r="F5" s="108">
        <f>F3*B5</f>
        <v>39999.999999999993</v>
      </c>
      <c r="G5" s="109">
        <f>G3*C5</f>
        <v>0</v>
      </c>
    </row>
    <row r="6" spans="1:7" ht="18" customHeight="1" x14ac:dyDescent="0.25">
      <c r="A6" s="4" t="s">
        <v>150</v>
      </c>
      <c r="B6" s="277">
        <v>20</v>
      </c>
      <c r="C6" s="259"/>
      <c r="E6" s="10" t="s">
        <v>156</v>
      </c>
      <c r="F6" s="297">
        <f>SUM(F4:G4)</f>
        <v>19.999999999999996</v>
      </c>
      <c r="G6" s="248"/>
    </row>
    <row r="7" spans="1:7" ht="18" customHeight="1" thickBot="1" x14ac:dyDescent="0.3">
      <c r="A7" s="6" t="s">
        <v>152</v>
      </c>
      <c r="B7" s="247">
        <v>20</v>
      </c>
      <c r="C7" s="254"/>
      <c r="E7" s="4" t="s">
        <v>155</v>
      </c>
      <c r="F7" s="277">
        <f>SUM(F3:G3)</f>
        <v>19.999999999999996</v>
      </c>
      <c r="G7" s="259"/>
    </row>
    <row r="8" spans="1:7" ht="18" customHeight="1" thickBot="1" x14ac:dyDescent="0.3">
      <c r="E8" s="29" t="s">
        <v>157</v>
      </c>
      <c r="F8" s="304">
        <f>SUMPRODUCT(F3:G3,B5:C5)</f>
        <v>39999.999999999993</v>
      </c>
      <c r="G8" s="305"/>
    </row>
  </sheetData>
  <mergeCells count="9">
    <mergeCell ref="A2:A3"/>
    <mergeCell ref="E1:E2"/>
    <mergeCell ref="F8:G8"/>
    <mergeCell ref="B6:C6"/>
    <mergeCell ref="B7:C7"/>
    <mergeCell ref="B2:C2"/>
    <mergeCell ref="F1:G1"/>
    <mergeCell ref="F7:G7"/>
    <mergeCell ref="F6:G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cols>
    <col min="1" max="1" width="37.7109375" customWidth="1"/>
    <col min="2" max="3" width="11.7109375" customWidth="1"/>
    <col min="5" max="5" width="28.140625" bestFit="1" customWidth="1"/>
    <col min="6" max="7" width="11.7109375" customWidth="1"/>
    <col min="10" max="10" width="14.28515625" customWidth="1"/>
  </cols>
  <sheetData>
    <row r="1" spans="1:11" ht="18" customHeight="1" x14ac:dyDescent="0.25">
      <c r="E1" s="237" t="s">
        <v>9</v>
      </c>
      <c r="F1" s="239"/>
      <c r="G1" s="240"/>
    </row>
    <row r="2" spans="1:11" ht="18" customHeight="1" thickBot="1" x14ac:dyDescent="0.3">
      <c r="E2" s="302" t="s">
        <v>22</v>
      </c>
      <c r="F2" s="277" t="s">
        <v>164</v>
      </c>
      <c r="G2" s="259"/>
    </row>
    <row r="3" spans="1:11" ht="18" customHeight="1" x14ac:dyDescent="0.25">
      <c r="A3" s="237" t="s">
        <v>22</v>
      </c>
      <c r="B3" s="239" t="s">
        <v>164</v>
      </c>
      <c r="C3" s="240"/>
      <c r="E3" s="288"/>
      <c r="F3" s="126" t="s">
        <v>160</v>
      </c>
      <c r="G3" s="125" t="s">
        <v>159</v>
      </c>
    </row>
    <row r="4" spans="1:11" ht="18" customHeight="1" x14ac:dyDescent="0.25">
      <c r="A4" s="238"/>
      <c r="B4" s="126" t="s">
        <v>160</v>
      </c>
      <c r="C4" s="125" t="s">
        <v>159</v>
      </c>
      <c r="E4" s="4" t="s">
        <v>139</v>
      </c>
      <c r="F4" s="229">
        <v>533.33373962993471</v>
      </c>
      <c r="G4" s="230">
        <v>133.33313018503262</v>
      </c>
    </row>
    <row r="5" spans="1:11" ht="18" customHeight="1" x14ac:dyDescent="0.25">
      <c r="A5" s="4" t="s">
        <v>169</v>
      </c>
      <c r="B5" s="127">
        <v>2000</v>
      </c>
      <c r="C5" s="128">
        <v>4000</v>
      </c>
      <c r="E5" s="4" t="s">
        <v>165</v>
      </c>
      <c r="F5" s="127">
        <f>F4*B5</f>
        <v>1066667.4792598693</v>
      </c>
      <c r="G5" s="128">
        <f>G4*C5</f>
        <v>533332.52074013045</v>
      </c>
    </row>
    <row r="6" spans="1:11" ht="18" customHeight="1" x14ac:dyDescent="0.25">
      <c r="A6" s="4" t="s">
        <v>170</v>
      </c>
      <c r="B6" s="127">
        <v>4000</v>
      </c>
      <c r="C6" s="128">
        <v>3000</v>
      </c>
      <c r="E6" s="4" t="s">
        <v>166</v>
      </c>
      <c r="F6" s="127">
        <f>F4*B6</f>
        <v>2133334.9585197386</v>
      </c>
      <c r="G6" s="128">
        <f>G4*C6</f>
        <v>399999.39055509784</v>
      </c>
    </row>
    <row r="7" spans="1:11" ht="18" customHeight="1" x14ac:dyDescent="0.25">
      <c r="A7" s="4" t="s">
        <v>168</v>
      </c>
      <c r="B7" s="311">
        <v>400</v>
      </c>
      <c r="C7" s="312"/>
      <c r="E7" s="4" t="s">
        <v>139</v>
      </c>
      <c r="F7" s="315">
        <f>SUM(F4:G4)</f>
        <v>666.6668698149673</v>
      </c>
      <c r="G7" s="316"/>
    </row>
    <row r="8" spans="1:11" ht="18" customHeight="1" x14ac:dyDescent="0.25">
      <c r="A8" s="4" t="s">
        <v>163</v>
      </c>
      <c r="B8" s="313">
        <v>0.2</v>
      </c>
      <c r="C8" s="314"/>
      <c r="E8" s="4" t="s">
        <v>162</v>
      </c>
      <c r="F8" s="317">
        <f>G4/F7</f>
        <v>0.19999963433317017</v>
      </c>
      <c r="G8" s="318"/>
    </row>
    <row r="9" spans="1:11" ht="18" customHeight="1" x14ac:dyDescent="0.25">
      <c r="A9" s="4" t="s">
        <v>171</v>
      </c>
      <c r="B9" s="311">
        <v>200</v>
      </c>
      <c r="C9" s="312"/>
      <c r="E9" s="4" t="s">
        <v>167</v>
      </c>
      <c r="F9" s="283">
        <f>SUMPRODUCT(F4:G4,B6:C6)</f>
        <v>2533334.3490748364</v>
      </c>
      <c r="G9" s="284"/>
    </row>
    <row r="10" spans="1:11" ht="18" customHeight="1" thickBot="1" x14ac:dyDescent="0.3">
      <c r="A10" s="6" t="s">
        <v>161</v>
      </c>
      <c r="B10" s="300">
        <v>1600000</v>
      </c>
      <c r="C10" s="301"/>
      <c r="E10" s="6" t="s">
        <v>81</v>
      </c>
      <c r="F10" s="291">
        <f>SUMPRODUCT(F4:G4,B5:C5)</f>
        <v>1599999.9999999998</v>
      </c>
      <c r="G10" s="292"/>
    </row>
    <row r="11" spans="1:11" ht="18" customHeight="1" x14ac:dyDescent="0.25"/>
    <row r="15" spans="1:11" x14ac:dyDescent="0.25">
      <c r="F15" s="55"/>
      <c r="G15" s="55"/>
      <c r="J15" s="55"/>
      <c r="K15" s="55"/>
    </row>
    <row r="16" spans="1:11" x14ac:dyDescent="0.25">
      <c r="F16" s="55"/>
      <c r="G16" s="55"/>
      <c r="J16" s="55"/>
      <c r="K16" s="55"/>
    </row>
    <row r="17" spans="6:11" x14ac:dyDescent="0.25">
      <c r="F17" s="55"/>
      <c r="G17" s="55"/>
      <c r="J17" s="55"/>
      <c r="K17" s="55"/>
    </row>
    <row r="18" spans="6:11" x14ac:dyDescent="0.25">
      <c r="F18" s="55"/>
      <c r="G18" s="55"/>
      <c r="J18" s="55"/>
      <c r="K18" s="55"/>
    </row>
    <row r="19" spans="6:11" x14ac:dyDescent="0.25">
      <c r="F19" s="55"/>
      <c r="G19" s="55"/>
    </row>
    <row r="20" spans="6:11" x14ac:dyDescent="0.25">
      <c r="F20" s="55"/>
      <c r="G20" s="55"/>
      <c r="J20" s="55"/>
    </row>
    <row r="21" spans="6:11" x14ac:dyDescent="0.25">
      <c r="F21" s="55"/>
      <c r="G21" s="55"/>
      <c r="J21" s="55"/>
    </row>
  </sheetData>
  <mergeCells count="13">
    <mergeCell ref="A3:A4"/>
    <mergeCell ref="E1:G1"/>
    <mergeCell ref="E2:E3"/>
    <mergeCell ref="B9:C9"/>
    <mergeCell ref="B10:C10"/>
    <mergeCell ref="B7:C7"/>
    <mergeCell ref="B8:C8"/>
    <mergeCell ref="B3:C3"/>
    <mergeCell ref="F7:G7"/>
    <mergeCell ref="F8:G8"/>
    <mergeCell ref="F9:G9"/>
    <mergeCell ref="F10:G10"/>
    <mergeCell ref="F2:G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sqref="A1:A2"/>
    </sheetView>
  </sheetViews>
  <sheetFormatPr defaultRowHeight="15" x14ac:dyDescent="0.25"/>
  <cols>
    <col min="1" max="1" width="45.7109375" customWidth="1"/>
    <col min="2" max="3" width="10.7109375" customWidth="1"/>
    <col min="5" max="5" width="34.7109375" customWidth="1"/>
    <col min="6" max="7" width="10.7109375" customWidth="1"/>
  </cols>
  <sheetData>
    <row r="1" spans="1:7" ht="18" customHeight="1" x14ac:dyDescent="0.25">
      <c r="A1" s="237" t="s">
        <v>22</v>
      </c>
      <c r="B1" s="239" t="s">
        <v>172</v>
      </c>
      <c r="C1" s="240"/>
      <c r="E1" s="237" t="s">
        <v>9</v>
      </c>
      <c r="F1" s="239"/>
      <c r="G1" s="240"/>
    </row>
    <row r="2" spans="1:7" ht="18" customHeight="1" x14ac:dyDescent="0.25">
      <c r="A2" s="238"/>
      <c r="B2" s="132" t="s">
        <v>173</v>
      </c>
      <c r="C2" s="129" t="s">
        <v>174</v>
      </c>
      <c r="E2" s="238" t="s">
        <v>22</v>
      </c>
      <c r="F2" s="277" t="s">
        <v>172</v>
      </c>
      <c r="G2" s="259"/>
    </row>
    <row r="3" spans="1:7" ht="18" customHeight="1" x14ac:dyDescent="0.25">
      <c r="A3" s="4" t="s">
        <v>179</v>
      </c>
      <c r="B3" s="133">
        <v>1</v>
      </c>
      <c r="C3" s="134">
        <v>3</v>
      </c>
      <c r="E3" s="238"/>
      <c r="F3" s="132" t="s">
        <v>173</v>
      </c>
      <c r="G3" s="129" t="s">
        <v>174</v>
      </c>
    </row>
    <row r="4" spans="1:7" ht="18" customHeight="1" x14ac:dyDescent="0.25">
      <c r="A4" s="4" t="s">
        <v>180</v>
      </c>
      <c r="B4" s="133">
        <v>500</v>
      </c>
      <c r="C4" s="134">
        <v>1500</v>
      </c>
      <c r="E4" s="130" t="s">
        <v>182</v>
      </c>
      <c r="F4" s="139">
        <v>1000</v>
      </c>
      <c r="G4" s="140">
        <f>C3*F4</f>
        <v>3000</v>
      </c>
    </row>
    <row r="5" spans="1:7" ht="18" customHeight="1" x14ac:dyDescent="0.25">
      <c r="A5" s="4" t="s">
        <v>175</v>
      </c>
      <c r="B5" s="133">
        <v>200</v>
      </c>
      <c r="C5" s="134">
        <v>300</v>
      </c>
      <c r="E5" s="130" t="s">
        <v>183</v>
      </c>
      <c r="F5" s="133">
        <f>F4*B5</f>
        <v>200000</v>
      </c>
      <c r="G5" s="134">
        <f>G4*C5</f>
        <v>900000</v>
      </c>
    </row>
    <row r="6" spans="1:7" ht="18" customHeight="1" x14ac:dyDescent="0.25">
      <c r="A6" s="4" t="s">
        <v>187</v>
      </c>
      <c r="B6" s="133">
        <v>3000</v>
      </c>
      <c r="C6" s="134">
        <v>5000</v>
      </c>
      <c r="E6" s="130" t="s">
        <v>181</v>
      </c>
      <c r="F6" s="133">
        <f>B6-G4*(B6/C6)</f>
        <v>1200</v>
      </c>
      <c r="G6" s="134">
        <f>C6-F4*(C6/B6)</f>
        <v>3333.333333333333</v>
      </c>
    </row>
    <row r="7" spans="1:7" ht="18" customHeight="1" x14ac:dyDescent="0.25">
      <c r="A7" s="4" t="s">
        <v>178</v>
      </c>
      <c r="B7" s="133">
        <v>4</v>
      </c>
      <c r="C7" s="134">
        <v>4</v>
      </c>
      <c r="E7" s="130" t="s">
        <v>184</v>
      </c>
      <c r="F7" s="133">
        <f>F4*B7</f>
        <v>4000</v>
      </c>
      <c r="G7" s="134">
        <f>G4*C7</f>
        <v>12000</v>
      </c>
    </row>
    <row r="8" spans="1:7" ht="18" customHeight="1" x14ac:dyDescent="0.25">
      <c r="A8" s="4" t="s">
        <v>176</v>
      </c>
      <c r="B8" s="311">
        <v>16000</v>
      </c>
      <c r="C8" s="312"/>
      <c r="E8" s="130" t="s">
        <v>185</v>
      </c>
      <c r="F8" s="289">
        <f>SUMPRODUCT(F4:G4,B7:C7)</f>
        <v>16000</v>
      </c>
      <c r="G8" s="290"/>
    </row>
    <row r="9" spans="1:7" ht="18" customHeight="1" thickBot="1" x14ac:dyDescent="0.3">
      <c r="A9" s="6" t="s">
        <v>177</v>
      </c>
      <c r="B9" s="300">
        <v>600000</v>
      </c>
      <c r="C9" s="301"/>
      <c r="E9" s="131" t="s">
        <v>186</v>
      </c>
      <c r="F9" s="285">
        <f>SUMPRODUCT(F4:G4,B5:C5)</f>
        <v>1100000</v>
      </c>
      <c r="G9" s="286"/>
    </row>
    <row r="10" spans="1:7" ht="18" customHeight="1" x14ac:dyDescent="0.25"/>
  </sheetData>
  <mergeCells count="9">
    <mergeCell ref="B1:C1"/>
    <mergeCell ref="B8:C8"/>
    <mergeCell ref="B9:C9"/>
    <mergeCell ref="A1:A2"/>
    <mergeCell ref="F8:G8"/>
    <mergeCell ref="F9:G9"/>
    <mergeCell ref="F2:G2"/>
    <mergeCell ref="E2:E3"/>
    <mergeCell ref="E1:G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sqref="A1:A2"/>
    </sheetView>
  </sheetViews>
  <sheetFormatPr defaultRowHeight="15" x14ac:dyDescent="0.25"/>
  <cols>
    <col min="1" max="1" width="45.7109375" customWidth="1"/>
    <col min="2" max="3" width="10.7109375" customWidth="1"/>
    <col min="5" max="5" width="34.7109375" customWidth="1"/>
    <col min="6" max="7" width="10.7109375" customWidth="1"/>
  </cols>
  <sheetData>
    <row r="1" spans="1:7" ht="18" customHeight="1" x14ac:dyDescent="0.25">
      <c r="A1" s="237" t="s">
        <v>22</v>
      </c>
      <c r="B1" s="239" t="s">
        <v>172</v>
      </c>
      <c r="C1" s="240"/>
      <c r="E1" s="237" t="s">
        <v>9</v>
      </c>
      <c r="F1" s="239"/>
      <c r="G1" s="240"/>
    </row>
    <row r="2" spans="1:7" ht="18" customHeight="1" x14ac:dyDescent="0.25">
      <c r="A2" s="238"/>
      <c r="B2" s="138" t="s">
        <v>173</v>
      </c>
      <c r="C2" s="135" t="s">
        <v>174</v>
      </c>
      <c r="E2" s="238" t="s">
        <v>22</v>
      </c>
      <c r="F2" s="277" t="s">
        <v>172</v>
      </c>
      <c r="G2" s="259"/>
    </row>
    <row r="3" spans="1:7" ht="18" customHeight="1" x14ac:dyDescent="0.25">
      <c r="A3" s="4" t="s">
        <v>179</v>
      </c>
      <c r="B3" s="141">
        <v>1</v>
      </c>
      <c r="C3" s="142">
        <v>3</v>
      </c>
      <c r="E3" s="238"/>
      <c r="F3" s="138" t="s">
        <v>173</v>
      </c>
      <c r="G3" s="135" t="s">
        <v>174</v>
      </c>
    </row>
    <row r="4" spans="1:7" ht="18" customHeight="1" x14ac:dyDescent="0.25">
      <c r="A4" s="4" t="s">
        <v>180</v>
      </c>
      <c r="B4" s="141">
        <v>500</v>
      </c>
      <c r="C4" s="142">
        <v>1500</v>
      </c>
      <c r="E4" s="136" t="s">
        <v>182</v>
      </c>
      <c r="F4" s="139">
        <v>0</v>
      </c>
      <c r="G4" s="140">
        <v>4000</v>
      </c>
    </row>
    <row r="5" spans="1:7" ht="18" customHeight="1" x14ac:dyDescent="0.25">
      <c r="A5" s="4" t="s">
        <v>175</v>
      </c>
      <c r="B5" s="141">
        <v>200</v>
      </c>
      <c r="C5" s="142">
        <v>300</v>
      </c>
      <c r="E5" s="136" t="s">
        <v>183</v>
      </c>
      <c r="F5" s="141">
        <f>F4*B5</f>
        <v>0</v>
      </c>
      <c r="G5" s="142">
        <f>G4*C5</f>
        <v>1200000</v>
      </c>
    </row>
    <row r="6" spans="1:7" ht="18" customHeight="1" x14ac:dyDescent="0.25">
      <c r="A6" s="4" t="s">
        <v>187</v>
      </c>
      <c r="B6" s="141">
        <v>3000</v>
      </c>
      <c r="C6" s="142">
        <v>5000</v>
      </c>
      <c r="E6" s="136" t="s">
        <v>181</v>
      </c>
      <c r="F6" s="141">
        <f>B6-G4*(B6/C6)</f>
        <v>600</v>
      </c>
      <c r="G6" s="142">
        <f>C6-F4*(C6/B6)</f>
        <v>5000</v>
      </c>
    </row>
    <row r="7" spans="1:7" ht="18" customHeight="1" x14ac:dyDescent="0.25">
      <c r="A7" s="4" t="s">
        <v>178</v>
      </c>
      <c r="B7" s="141">
        <v>4</v>
      </c>
      <c r="C7" s="142">
        <v>4</v>
      </c>
      <c r="E7" s="136" t="s">
        <v>184</v>
      </c>
      <c r="F7" s="141">
        <f>F4*B7</f>
        <v>0</v>
      </c>
      <c r="G7" s="142">
        <f>G4*C7</f>
        <v>16000</v>
      </c>
    </row>
    <row r="8" spans="1:7" ht="18" customHeight="1" x14ac:dyDescent="0.25">
      <c r="A8" s="4" t="s">
        <v>176</v>
      </c>
      <c r="B8" s="311">
        <v>16000</v>
      </c>
      <c r="C8" s="312"/>
      <c r="E8" s="136" t="s">
        <v>185</v>
      </c>
      <c r="F8" s="289">
        <f>SUMPRODUCT(F4:G4,B7:C7)</f>
        <v>16000</v>
      </c>
      <c r="G8" s="290"/>
    </row>
    <row r="9" spans="1:7" ht="18" customHeight="1" thickBot="1" x14ac:dyDescent="0.3">
      <c r="A9" s="6" t="s">
        <v>177</v>
      </c>
      <c r="B9" s="300">
        <v>600000</v>
      </c>
      <c r="C9" s="301"/>
      <c r="E9" s="137" t="s">
        <v>186</v>
      </c>
      <c r="F9" s="285">
        <f>SUMPRODUCT(F4:G4,B5:C5)</f>
        <v>1200000</v>
      </c>
      <c r="G9" s="286"/>
    </row>
    <row r="10" spans="1:7" ht="18" customHeight="1" x14ac:dyDescent="0.25"/>
  </sheetData>
  <mergeCells count="9">
    <mergeCell ref="B9:C9"/>
    <mergeCell ref="F9:G9"/>
    <mergeCell ref="A1:A2"/>
    <mergeCell ref="B1:C1"/>
    <mergeCell ref="E1:G1"/>
    <mergeCell ref="E2:E3"/>
    <mergeCell ref="F2:G2"/>
    <mergeCell ref="B8:C8"/>
    <mergeCell ref="F8:G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sqref="A1:A2"/>
    </sheetView>
  </sheetViews>
  <sheetFormatPr defaultRowHeight="15" x14ac:dyDescent="0.25"/>
  <cols>
    <col min="1" max="1" width="45.7109375" customWidth="1"/>
    <col min="2" max="3" width="10.7109375" customWidth="1"/>
    <col min="5" max="5" width="34.7109375" customWidth="1"/>
    <col min="6" max="7" width="10.7109375" customWidth="1"/>
  </cols>
  <sheetData>
    <row r="1" spans="1:7" ht="18" customHeight="1" x14ac:dyDescent="0.25">
      <c r="A1" s="237" t="s">
        <v>22</v>
      </c>
      <c r="B1" s="239" t="s">
        <v>172</v>
      </c>
      <c r="C1" s="240"/>
      <c r="E1" s="237" t="s">
        <v>9</v>
      </c>
      <c r="F1" s="239"/>
      <c r="G1" s="240"/>
    </row>
    <row r="2" spans="1:7" ht="18" customHeight="1" x14ac:dyDescent="0.25">
      <c r="A2" s="238"/>
      <c r="B2" s="138" t="s">
        <v>173</v>
      </c>
      <c r="C2" s="135" t="s">
        <v>174</v>
      </c>
      <c r="E2" s="238" t="s">
        <v>22</v>
      </c>
      <c r="F2" s="277" t="s">
        <v>172</v>
      </c>
      <c r="G2" s="259"/>
    </row>
    <row r="3" spans="1:7" ht="18" customHeight="1" x14ac:dyDescent="0.25">
      <c r="A3" s="4" t="s">
        <v>179</v>
      </c>
      <c r="B3" s="141">
        <v>1</v>
      </c>
      <c r="C3" s="142">
        <v>3</v>
      </c>
      <c r="E3" s="238"/>
      <c r="F3" s="138" t="s">
        <v>173</v>
      </c>
      <c r="G3" s="135" t="s">
        <v>174</v>
      </c>
    </row>
    <row r="4" spans="1:7" ht="18" customHeight="1" x14ac:dyDescent="0.25">
      <c r="A4" s="4" t="s">
        <v>180</v>
      </c>
      <c r="B4" s="141">
        <v>500</v>
      </c>
      <c r="C4" s="142">
        <v>1500</v>
      </c>
      <c r="E4" s="136" t="s">
        <v>182</v>
      </c>
      <c r="F4" s="139">
        <v>1500</v>
      </c>
      <c r="G4" s="140">
        <v>2499.9999999999995</v>
      </c>
    </row>
    <row r="5" spans="1:7" ht="18" customHeight="1" x14ac:dyDescent="0.25">
      <c r="A5" s="4" t="s">
        <v>175</v>
      </c>
      <c r="B5" s="141">
        <v>300</v>
      </c>
      <c r="C5" s="142">
        <v>300</v>
      </c>
      <c r="E5" s="136" t="s">
        <v>183</v>
      </c>
      <c r="F5" s="141">
        <f>F4*B5</f>
        <v>450000</v>
      </c>
      <c r="G5" s="142">
        <f>G4*C5</f>
        <v>749999.99999999988</v>
      </c>
    </row>
    <row r="6" spans="1:7" ht="18" customHeight="1" x14ac:dyDescent="0.25">
      <c r="A6" s="4" t="s">
        <v>187</v>
      </c>
      <c r="B6" s="141">
        <v>3000</v>
      </c>
      <c r="C6" s="142">
        <v>5000</v>
      </c>
      <c r="E6" s="136" t="s">
        <v>181</v>
      </c>
      <c r="F6" s="141">
        <f>B6-G4*(B6/C6)</f>
        <v>1500.0000000000002</v>
      </c>
      <c r="G6" s="142">
        <f>C6-F4*(C6/B6)</f>
        <v>2500</v>
      </c>
    </row>
    <row r="7" spans="1:7" ht="18" customHeight="1" x14ac:dyDescent="0.25">
      <c r="A7" s="4" t="s">
        <v>178</v>
      </c>
      <c r="B7" s="141">
        <v>4</v>
      </c>
      <c r="C7" s="142">
        <v>4</v>
      </c>
      <c r="E7" s="136" t="s">
        <v>184</v>
      </c>
      <c r="F7" s="141">
        <f>F4*B7</f>
        <v>6000</v>
      </c>
      <c r="G7" s="142">
        <f>G4*C7</f>
        <v>9999.9999999999982</v>
      </c>
    </row>
    <row r="8" spans="1:7" ht="18" customHeight="1" x14ac:dyDescent="0.25">
      <c r="A8" s="4" t="s">
        <v>176</v>
      </c>
      <c r="B8" s="311">
        <v>16000</v>
      </c>
      <c r="C8" s="312"/>
      <c r="E8" s="136" t="s">
        <v>185</v>
      </c>
      <c r="F8" s="289">
        <f>SUMPRODUCT(F4:G4,B7:C7)</f>
        <v>15999.999999999998</v>
      </c>
      <c r="G8" s="290"/>
    </row>
    <row r="9" spans="1:7" ht="18" customHeight="1" thickBot="1" x14ac:dyDescent="0.3">
      <c r="A9" s="6" t="s">
        <v>177</v>
      </c>
      <c r="B9" s="300">
        <v>600000</v>
      </c>
      <c r="C9" s="301"/>
      <c r="E9" s="137" t="s">
        <v>186</v>
      </c>
      <c r="F9" s="285">
        <f>SUMPRODUCT(F4:G4,B5:C5)</f>
        <v>1200000</v>
      </c>
      <c r="G9" s="286"/>
    </row>
    <row r="10" spans="1:7" ht="18" customHeight="1" x14ac:dyDescent="0.25"/>
  </sheetData>
  <mergeCells count="9">
    <mergeCell ref="B9:C9"/>
    <mergeCell ref="F9:G9"/>
    <mergeCell ref="A1:A2"/>
    <mergeCell ref="B1:C1"/>
    <mergeCell ref="E1:G1"/>
    <mergeCell ref="E2:E3"/>
    <mergeCell ref="F2:G2"/>
    <mergeCell ref="B8:C8"/>
    <mergeCell ref="F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sqref="A1:A2"/>
    </sheetView>
  </sheetViews>
  <sheetFormatPr defaultRowHeight="15" x14ac:dyDescent="0.25"/>
  <cols>
    <col min="1" max="1" width="16.7109375" customWidth="1"/>
    <col min="2" max="2" width="12.7109375" customWidth="1"/>
    <col min="3" max="4" width="17.7109375" customWidth="1"/>
    <col min="5" max="5" width="9.140625" customWidth="1"/>
    <col min="6" max="6" width="18" bestFit="1" customWidth="1"/>
    <col min="7" max="8" width="17.7109375" customWidth="1"/>
    <col min="9" max="9" width="10.7109375" customWidth="1"/>
    <col min="10" max="10" width="9.140625" customWidth="1"/>
    <col min="11" max="12" width="10.7109375" customWidth="1"/>
  </cols>
  <sheetData>
    <row r="1" spans="1:12" ht="18" customHeight="1" x14ac:dyDescent="0.25">
      <c r="A1" s="250" t="s">
        <v>22</v>
      </c>
      <c r="B1" s="241" t="s">
        <v>15</v>
      </c>
      <c r="C1" s="239" t="s">
        <v>16</v>
      </c>
      <c r="D1" s="240"/>
      <c r="F1" s="237" t="s">
        <v>17</v>
      </c>
      <c r="G1" s="239"/>
      <c r="H1" s="239"/>
      <c r="I1" s="240"/>
      <c r="K1" s="237" t="s">
        <v>21</v>
      </c>
      <c r="L1" s="240"/>
    </row>
    <row r="2" spans="1:12" ht="18" customHeight="1" x14ac:dyDescent="0.25">
      <c r="A2" s="251"/>
      <c r="B2" s="242"/>
      <c r="C2" s="171" t="s">
        <v>13</v>
      </c>
      <c r="D2" s="168" t="s">
        <v>14</v>
      </c>
      <c r="F2" s="167" t="s">
        <v>22</v>
      </c>
      <c r="G2" s="1" t="s">
        <v>13</v>
      </c>
      <c r="H2" s="1" t="s">
        <v>14</v>
      </c>
      <c r="I2" s="248" t="s">
        <v>23</v>
      </c>
      <c r="K2" s="2" t="s">
        <v>11</v>
      </c>
      <c r="L2" s="3" t="s">
        <v>12</v>
      </c>
    </row>
    <row r="3" spans="1:12" ht="18" customHeight="1" thickBot="1" x14ac:dyDescent="0.3">
      <c r="A3" s="167" t="s">
        <v>11</v>
      </c>
      <c r="B3" s="171">
        <v>200</v>
      </c>
      <c r="C3" s="171">
        <v>2</v>
      </c>
      <c r="D3" s="168">
        <v>1</v>
      </c>
      <c r="F3" s="167" t="s">
        <v>19</v>
      </c>
      <c r="G3" s="173">
        <v>20.000000000000004</v>
      </c>
      <c r="H3" s="173">
        <v>0</v>
      </c>
      <c r="I3" s="249"/>
      <c r="K3" s="11">
        <f>SUMPRODUCT(C3:D3,G3:H3)</f>
        <v>40.000000000000007</v>
      </c>
      <c r="L3" s="8">
        <f>SUMPRODUCT(C4:D4,G3:H3)</f>
        <v>100.00000000000001</v>
      </c>
    </row>
    <row r="4" spans="1:12" ht="18" customHeight="1" thickBot="1" x14ac:dyDescent="0.3">
      <c r="A4" s="167" t="s">
        <v>12</v>
      </c>
      <c r="B4" s="171">
        <v>100</v>
      </c>
      <c r="C4" s="171">
        <v>5</v>
      </c>
      <c r="D4" s="168">
        <v>5</v>
      </c>
      <c r="F4" s="172" t="s">
        <v>20</v>
      </c>
      <c r="G4" s="13">
        <f>G3*C5</f>
        <v>1200.0000000000002</v>
      </c>
      <c r="H4" s="13">
        <f>H3*D5</f>
        <v>0</v>
      </c>
      <c r="I4" s="175">
        <f>SUMPRODUCT(G3:H3,C5:D5)</f>
        <v>1200.0000000000002</v>
      </c>
      <c r="K4" s="9"/>
      <c r="L4" s="9"/>
    </row>
    <row r="5" spans="1:12" ht="18" customHeight="1" thickBot="1" x14ac:dyDescent="0.3">
      <c r="A5" s="246" t="s">
        <v>18</v>
      </c>
      <c r="B5" s="247"/>
      <c r="C5" s="169">
        <v>60</v>
      </c>
      <c r="D5" s="170">
        <v>40</v>
      </c>
    </row>
  </sheetData>
  <mergeCells count="7">
    <mergeCell ref="A5:B5"/>
    <mergeCell ref="I2:I3"/>
    <mergeCell ref="F1:I1"/>
    <mergeCell ref="K1:L1"/>
    <mergeCell ref="C1:D1"/>
    <mergeCell ref="A1:A2"/>
    <mergeCell ref="B1:B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RowHeight="15" x14ac:dyDescent="0.25"/>
  <cols>
    <col min="1" max="1" width="38.7109375" customWidth="1"/>
    <col min="2" max="3" width="11.7109375" customWidth="1"/>
    <col min="5" max="5" width="34.42578125" bestFit="1" customWidth="1"/>
    <col min="6" max="7" width="11.7109375" customWidth="1"/>
  </cols>
  <sheetData>
    <row r="1" spans="1:8" ht="18" customHeight="1" x14ac:dyDescent="0.25">
      <c r="E1" s="237" t="s">
        <v>201</v>
      </c>
      <c r="F1" s="239"/>
      <c r="G1" s="240"/>
    </row>
    <row r="2" spans="1:8" ht="18" customHeight="1" thickBot="1" x14ac:dyDescent="0.3">
      <c r="E2" s="238" t="s">
        <v>195</v>
      </c>
      <c r="F2" s="277" t="s">
        <v>188</v>
      </c>
      <c r="G2" s="259"/>
    </row>
    <row r="3" spans="1:8" ht="18" customHeight="1" x14ac:dyDescent="0.25">
      <c r="A3" s="237" t="s">
        <v>195</v>
      </c>
      <c r="B3" s="239" t="s">
        <v>188</v>
      </c>
      <c r="C3" s="240"/>
      <c r="E3" s="238"/>
      <c r="F3" s="37" t="s">
        <v>189</v>
      </c>
      <c r="G3" s="151" t="s">
        <v>190</v>
      </c>
    </row>
    <row r="4" spans="1:8" ht="18" customHeight="1" x14ac:dyDescent="0.25">
      <c r="A4" s="238"/>
      <c r="B4" s="144" t="s">
        <v>189</v>
      </c>
      <c r="C4" s="143" t="s">
        <v>190</v>
      </c>
      <c r="E4" s="4" t="s">
        <v>208</v>
      </c>
      <c r="F4" s="152">
        <v>2666.6666717610819</v>
      </c>
      <c r="G4" s="153">
        <v>4000</v>
      </c>
    </row>
    <row r="5" spans="1:8" ht="18" customHeight="1" x14ac:dyDescent="0.25">
      <c r="A5" s="4" t="s">
        <v>191</v>
      </c>
      <c r="B5" s="149">
        <v>0.1</v>
      </c>
      <c r="C5" s="150">
        <v>0.125</v>
      </c>
      <c r="E5" s="4" t="s">
        <v>196</v>
      </c>
      <c r="F5" s="311">
        <f>SUMPRODUCT(F4:G4,B5:C5)</f>
        <v>766.66666717610815</v>
      </c>
      <c r="G5" s="312"/>
    </row>
    <row r="6" spans="1:8" ht="18" customHeight="1" x14ac:dyDescent="0.25">
      <c r="A6" s="4" t="s">
        <v>203</v>
      </c>
      <c r="B6" s="149">
        <v>7.4999999999999997E-2</v>
      </c>
      <c r="C6" s="150">
        <v>0.1</v>
      </c>
      <c r="E6" s="4" t="s">
        <v>197</v>
      </c>
      <c r="F6" s="311">
        <f>SUMPRODUCT(F4:G4,B6:C6)</f>
        <v>600.00000038208111</v>
      </c>
      <c r="G6" s="312"/>
    </row>
    <row r="7" spans="1:8" ht="18" customHeight="1" x14ac:dyDescent="0.25">
      <c r="A7" s="4" t="s">
        <v>192</v>
      </c>
      <c r="B7" s="149">
        <v>0.02</v>
      </c>
      <c r="C7" s="150">
        <v>0.04</v>
      </c>
      <c r="E7" s="4" t="s">
        <v>198</v>
      </c>
      <c r="F7" s="311">
        <f>SUMPRODUCT(F4:G4,B7:C7)</f>
        <v>213.33333343522165</v>
      </c>
      <c r="G7" s="312"/>
    </row>
    <row r="8" spans="1:8" ht="18" customHeight="1" x14ac:dyDescent="0.25">
      <c r="A8" s="4" t="s">
        <v>193</v>
      </c>
      <c r="B8" s="144">
        <v>250</v>
      </c>
      <c r="C8" s="143">
        <v>300</v>
      </c>
      <c r="E8" s="4" t="s">
        <v>200</v>
      </c>
      <c r="F8" s="147">
        <f>F4*B8</f>
        <v>666666.6679402705</v>
      </c>
      <c r="G8" s="148">
        <f>G4*C8</f>
        <v>1200000</v>
      </c>
    </row>
    <row r="9" spans="1:8" ht="18" customHeight="1" thickBot="1" x14ac:dyDescent="0.3">
      <c r="A9" s="10" t="s">
        <v>194</v>
      </c>
      <c r="B9" s="145">
        <v>5000</v>
      </c>
      <c r="C9" s="146">
        <v>4000</v>
      </c>
      <c r="E9" s="6" t="s">
        <v>199</v>
      </c>
      <c r="F9" s="304">
        <f>SUMPRODUCT(F4:G4,B8:C8)</f>
        <v>1866666.6679402706</v>
      </c>
      <c r="G9" s="305"/>
    </row>
    <row r="10" spans="1:8" ht="18" customHeight="1" thickTop="1" thickBot="1" x14ac:dyDescent="0.3">
      <c r="A10" s="319" t="s">
        <v>207</v>
      </c>
      <c r="B10" s="320"/>
      <c r="C10" s="321"/>
    </row>
    <row r="11" spans="1:8" ht="18" customHeight="1" thickBot="1" x14ac:dyDescent="0.3">
      <c r="A11" s="4" t="s">
        <v>204</v>
      </c>
      <c r="B11" s="289">
        <v>1000</v>
      </c>
      <c r="C11" s="290"/>
      <c r="E11" s="154" t="s">
        <v>206</v>
      </c>
      <c r="F11" s="155">
        <f>B9-F4</f>
        <v>2333.3333282389181</v>
      </c>
      <c r="G11" s="156">
        <f>C9-G4</f>
        <v>0</v>
      </c>
    </row>
    <row r="12" spans="1:8" ht="18" customHeight="1" x14ac:dyDescent="0.25">
      <c r="A12" s="4" t="s">
        <v>205</v>
      </c>
      <c r="B12" s="277">
        <v>600</v>
      </c>
      <c r="C12" s="259"/>
    </row>
    <row r="13" spans="1:8" ht="18" customHeight="1" thickBot="1" x14ac:dyDescent="0.3">
      <c r="A13" s="6" t="s">
        <v>202</v>
      </c>
      <c r="B13" s="247">
        <v>240</v>
      </c>
      <c r="C13" s="254"/>
    </row>
    <row r="14" spans="1:8" ht="18" customHeight="1" x14ac:dyDescent="0.25"/>
    <row r="15" spans="1:8" ht="18" customHeight="1" x14ac:dyDescent="0.25">
      <c r="G15" s="55"/>
      <c r="H15" s="55"/>
    </row>
    <row r="16" spans="1:8" ht="18" customHeight="1" x14ac:dyDescent="0.25">
      <c r="G16" s="55"/>
      <c r="H16" s="55"/>
    </row>
    <row r="17" spans="7:8" x14ac:dyDescent="0.25">
      <c r="G17" s="55"/>
      <c r="H17" s="55"/>
    </row>
    <row r="18" spans="7:8" x14ac:dyDescent="0.25">
      <c r="G18" s="55"/>
      <c r="H18" s="55"/>
    </row>
    <row r="19" spans="7:8" x14ac:dyDescent="0.25">
      <c r="G19" s="55"/>
      <c r="H19" s="55"/>
    </row>
    <row r="20" spans="7:8" x14ac:dyDescent="0.25">
      <c r="G20" s="55"/>
      <c r="H20" s="55"/>
    </row>
  </sheetData>
  <mergeCells count="13">
    <mergeCell ref="E2:E3"/>
    <mergeCell ref="E1:G1"/>
    <mergeCell ref="F2:G2"/>
    <mergeCell ref="F9:G9"/>
    <mergeCell ref="B11:C11"/>
    <mergeCell ref="F5:G5"/>
    <mergeCell ref="F6:G6"/>
    <mergeCell ref="F7:G7"/>
    <mergeCell ref="B12:C12"/>
    <mergeCell ref="B13:C13"/>
    <mergeCell ref="B3:C3"/>
    <mergeCell ref="A3:A4"/>
    <mergeCell ref="A10:C1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/>
  </sheetViews>
  <sheetFormatPr defaultRowHeight="15" x14ac:dyDescent="0.25"/>
  <cols>
    <col min="1" max="1" width="10.7109375" customWidth="1"/>
    <col min="2" max="2" width="12.7109375" customWidth="1"/>
    <col min="3" max="4" width="7.7109375" customWidth="1"/>
    <col min="5" max="5" width="18.140625" bestFit="1" customWidth="1"/>
    <col min="6" max="7" width="7.7109375" customWidth="1"/>
    <col min="9" max="9" width="10.7109375" customWidth="1"/>
    <col min="10" max="12" width="9.7109375" customWidth="1"/>
    <col min="13" max="14" width="8.7109375" customWidth="1"/>
    <col min="15" max="15" width="18.140625" customWidth="1"/>
    <col min="16" max="17" width="8.7109375" customWidth="1"/>
  </cols>
  <sheetData>
    <row r="1" spans="1:17" ht="18" customHeight="1" thickBot="1" x14ac:dyDescent="0.3">
      <c r="I1" s="237" t="s">
        <v>9</v>
      </c>
      <c r="J1" s="239"/>
      <c r="K1" s="239"/>
      <c r="L1" s="239"/>
      <c r="M1" s="239"/>
      <c r="N1" s="239"/>
      <c r="O1" s="239"/>
      <c r="P1" s="239"/>
      <c r="Q1" s="240"/>
    </row>
    <row r="2" spans="1:17" ht="18" customHeight="1" x14ac:dyDescent="0.25">
      <c r="A2" s="237" t="s">
        <v>218</v>
      </c>
      <c r="B2" s="241" t="s">
        <v>217</v>
      </c>
      <c r="C2" s="239" t="s">
        <v>219</v>
      </c>
      <c r="D2" s="239"/>
      <c r="E2" s="239"/>
      <c r="F2" s="239"/>
      <c r="G2" s="240"/>
      <c r="I2" s="238" t="s">
        <v>218</v>
      </c>
      <c r="J2" s="242" t="s">
        <v>19</v>
      </c>
      <c r="K2" s="242" t="s">
        <v>222</v>
      </c>
      <c r="L2" s="242" t="s">
        <v>223</v>
      </c>
      <c r="M2" s="277" t="s">
        <v>221</v>
      </c>
      <c r="N2" s="277"/>
      <c r="O2" s="277"/>
      <c r="P2" s="277"/>
      <c r="Q2" s="259"/>
    </row>
    <row r="3" spans="1:17" ht="18" customHeight="1" x14ac:dyDescent="0.25">
      <c r="A3" s="238"/>
      <c r="B3" s="242"/>
      <c r="C3" s="219" t="s">
        <v>212</v>
      </c>
      <c r="D3" s="219" t="s">
        <v>213</v>
      </c>
      <c r="E3" s="219" t="s">
        <v>214</v>
      </c>
      <c r="F3" s="219" t="s">
        <v>215</v>
      </c>
      <c r="G3" s="218" t="s">
        <v>216</v>
      </c>
      <c r="I3" s="238"/>
      <c r="J3" s="242"/>
      <c r="K3" s="242"/>
      <c r="L3" s="242"/>
      <c r="M3" s="219" t="s">
        <v>212</v>
      </c>
      <c r="N3" s="219" t="s">
        <v>213</v>
      </c>
      <c r="O3" s="219" t="s">
        <v>214</v>
      </c>
      <c r="P3" s="219" t="s">
        <v>215</v>
      </c>
      <c r="Q3" s="218" t="s">
        <v>216</v>
      </c>
    </row>
    <row r="4" spans="1:17" ht="18" customHeight="1" x14ac:dyDescent="0.25">
      <c r="A4" s="197" t="s">
        <v>209</v>
      </c>
      <c r="B4" s="219">
        <v>9</v>
      </c>
      <c r="C4" s="219">
        <v>20</v>
      </c>
      <c r="D4" s="219">
        <v>40</v>
      </c>
      <c r="E4" s="219">
        <v>30</v>
      </c>
      <c r="F4" s="219">
        <v>10</v>
      </c>
      <c r="G4" s="218">
        <v>50</v>
      </c>
      <c r="I4" s="197" t="s">
        <v>209</v>
      </c>
      <c r="J4" s="220">
        <v>120</v>
      </c>
      <c r="K4" s="220">
        <f>$J4*B4</f>
        <v>1080</v>
      </c>
      <c r="L4" s="283">
        <f>SUMPRODUCT(J4:J5,B4:B5)</f>
        <v>1380</v>
      </c>
      <c r="M4" s="220">
        <f t="shared" ref="M4:Q5" si="0">$J4*C4</f>
        <v>2400</v>
      </c>
      <c r="N4" s="220">
        <f t="shared" si="0"/>
        <v>4800</v>
      </c>
      <c r="O4" s="220">
        <f t="shared" si="0"/>
        <v>3600</v>
      </c>
      <c r="P4" s="220">
        <f t="shared" si="0"/>
        <v>1200</v>
      </c>
      <c r="Q4" s="221">
        <f t="shared" si="0"/>
        <v>6000</v>
      </c>
    </row>
    <row r="5" spans="1:17" ht="18" customHeight="1" x14ac:dyDescent="0.25">
      <c r="A5" s="197" t="s">
        <v>210</v>
      </c>
      <c r="B5" s="219">
        <v>3</v>
      </c>
      <c r="C5" s="219">
        <v>40</v>
      </c>
      <c r="D5" s="219">
        <v>16</v>
      </c>
      <c r="E5" s="219">
        <v>20</v>
      </c>
      <c r="F5" s="219">
        <v>2</v>
      </c>
      <c r="G5" s="218">
        <v>25</v>
      </c>
      <c r="I5" s="197" t="s">
        <v>210</v>
      </c>
      <c r="J5" s="220">
        <v>100</v>
      </c>
      <c r="K5" s="220">
        <f>$J5*B5</f>
        <v>300</v>
      </c>
      <c r="L5" s="283"/>
      <c r="M5" s="220">
        <f t="shared" si="0"/>
        <v>4000</v>
      </c>
      <c r="N5" s="220">
        <f t="shared" si="0"/>
        <v>1600</v>
      </c>
      <c r="O5" s="220">
        <f t="shared" si="0"/>
        <v>2000</v>
      </c>
      <c r="P5" s="220">
        <f t="shared" si="0"/>
        <v>200</v>
      </c>
      <c r="Q5" s="221">
        <f t="shared" si="0"/>
        <v>2500</v>
      </c>
    </row>
    <row r="6" spans="1:17" ht="18" customHeight="1" thickBot="1" x14ac:dyDescent="0.3">
      <c r="A6" s="246" t="s">
        <v>211</v>
      </c>
      <c r="B6" s="247"/>
      <c r="C6" s="222">
        <v>8000</v>
      </c>
      <c r="D6" s="222">
        <v>6400</v>
      </c>
      <c r="E6" s="222">
        <v>6000</v>
      </c>
      <c r="F6" s="222">
        <v>1400</v>
      </c>
      <c r="G6" s="223">
        <v>12500</v>
      </c>
      <c r="I6" s="238" t="s">
        <v>220</v>
      </c>
      <c r="J6" s="277"/>
      <c r="K6" s="277"/>
      <c r="L6" s="277"/>
      <c r="M6" s="220">
        <f>SUM(M4:M5)</f>
        <v>6400</v>
      </c>
      <c r="N6" s="220">
        <f t="shared" ref="N6:Q6" si="1">SUM(N4:N5)</f>
        <v>6400</v>
      </c>
      <c r="O6" s="220">
        <f t="shared" si="1"/>
        <v>5600</v>
      </c>
      <c r="P6" s="220">
        <f t="shared" si="1"/>
        <v>1400</v>
      </c>
      <c r="Q6" s="221">
        <f t="shared" si="1"/>
        <v>8500</v>
      </c>
    </row>
    <row r="7" spans="1:17" ht="18" customHeight="1" thickBot="1" x14ac:dyDescent="0.3">
      <c r="I7" s="246" t="s">
        <v>246</v>
      </c>
      <c r="J7" s="247"/>
      <c r="K7" s="247"/>
      <c r="L7" s="247"/>
      <c r="M7" s="224">
        <f>C6-M6</f>
        <v>1600</v>
      </c>
      <c r="N7" s="224">
        <f>D6-N6</f>
        <v>0</v>
      </c>
      <c r="O7" s="224">
        <f>E6-O6</f>
        <v>400</v>
      </c>
      <c r="P7" s="224">
        <f>F6-P6</f>
        <v>0</v>
      </c>
      <c r="Q7" s="225">
        <f>G6-Q6</f>
        <v>4000</v>
      </c>
    </row>
  </sheetData>
  <mergeCells count="13">
    <mergeCell ref="A6:B6"/>
    <mergeCell ref="I6:L6"/>
    <mergeCell ref="I7:L7"/>
    <mergeCell ref="I1:Q1"/>
    <mergeCell ref="M2:Q2"/>
    <mergeCell ref="L2:L3"/>
    <mergeCell ref="L4:L5"/>
    <mergeCell ref="K2:K3"/>
    <mergeCell ref="B2:B3"/>
    <mergeCell ref="A2:A3"/>
    <mergeCell ref="C2:G2"/>
    <mergeCell ref="I2:I3"/>
    <mergeCell ref="J2:J3"/>
  </mergeCells>
  <conditionalFormatting sqref="M7:Q7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>
      <selection sqref="A1:C1"/>
    </sheetView>
  </sheetViews>
  <sheetFormatPr defaultRowHeight="15" x14ac:dyDescent="0.25"/>
  <cols>
    <col min="1" max="1" width="16.7109375" customWidth="1"/>
    <col min="2" max="2" width="11.7109375" customWidth="1"/>
    <col min="3" max="7" width="8.7109375" customWidth="1"/>
    <col min="8" max="8" width="16.5703125" bestFit="1" customWidth="1"/>
    <col min="10" max="10" width="13.85546875" bestFit="1" customWidth="1"/>
    <col min="17" max="17" width="10.42578125" customWidth="1"/>
  </cols>
  <sheetData>
    <row r="1" spans="1:17" ht="18" customHeight="1" x14ac:dyDescent="0.25">
      <c r="A1" s="257" t="s">
        <v>248</v>
      </c>
      <c r="B1" s="325"/>
      <c r="C1" s="258"/>
      <c r="D1" s="326">
        <v>20</v>
      </c>
      <c r="E1" s="281"/>
      <c r="F1" s="281"/>
      <c r="G1" s="327"/>
      <c r="H1" s="234" t="s">
        <v>247</v>
      </c>
      <c r="J1" s="255" t="s">
        <v>250</v>
      </c>
      <c r="K1" s="324"/>
      <c r="L1" s="324"/>
      <c r="M1" s="324"/>
      <c r="N1" s="324"/>
      <c r="O1" s="324"/>
      <c r="P1" s="256"/>
      <c r="Q1" s="322" t="s">
        <v>224</v>
      </c>
    </row>
    <row r="2" spans="1:17" ht="18" customHeight="1" x14ac:dyDescent="0.25">
      <c r="A2" s="238" t="s">
        <v>22</v>
      </c>
      <c r="B2" s="242" t="s">
        <v>224</v>
      </c>
      <c r="C2" s="277" t="s">
        <v>249</v>
      </c>
      <c r="D2" s="277"/>
      <c r="E2" s="277"/>
      <c r="F2" s="277"/>
      <c r="G2" s="277"/>
      <c r="H2" s="235"/>
      <c r="J2" s="165" t="s">
        <v>230</v>
      </c>
      <c r="K2" s="158" t="s">
        <v>225</v>
      </c>
      <c r="L2" s="158" t="s">
        <v>226</v>
      </c>
      <c r="M2" s="158" t="s">
        <v>227</v>
      </c>
      <c r="N2" s="158" t="s">
        <v>228</v>
      </c>
      <c r="O2" s="158" t="s">
        <v>229</v>
      </c>
      <c r="P2" s="277" t="s">
        <v>31</v>
      </c>
      <c r="Q2" s="323"/>
    </row>
    <row r="3" spans="1:17" ht="18" customHeight="1" x14ac:dyDescent="0.25">
      <c r="A3" s="238"/>
      <c r="B3" s="242"/>
      <c r="C3" s="158" t="s">
        <v>225</v>
      </c>
      <c r="D3" s="158" t="s">
        <v>226</v>
      </c>
      <c r="E3" s="158" t="s">
        <v>227</v>
      </c>
      <c r="F3" s="158" t="s">
        <v>228</v>
      </c>
      <c r="G3" s="158" t="s">
        <v>229</v>
      </c>
      <c r="H3" s="236"/>
      <c r="J3" s="166" t="s">
        <v>231</v>
      </c>
      <c r="K3" s="110">
        <v>0</v>
      </c>
      <c r="L3" s="110">
        <v>0</v>
      </c>
      <c r="M3" s="110">
        <v>21</v>
      </c>
      <c r="N3" s="110">
        <v>26</v>
      </c>
      <c r="O3" s="110">
        <v>54</v>
      </c>
      <c r="P3" s="277"/>
      <c r="Q3" s="323"/>
    </row>
    <row r="4" spans="1:17" ht="18" customHeight="1" x14ac:dyDescent="0.25">
      <c r="A4" s="251" t="s">
        <v>255</v>
      </c>
      <c r="B4" s="158">
        <v>11</v>
      </c>
      <c r="C4" s="158">
        <v>0</v>
      </c>
      <c r="D4" s="158">
        <v>0</v>
      </c>
      <c r="E4" s="158">
        <v>0</v>
      </c>
      <c r="F4" s="158">
        <v>1</v>
      </c>
      <c r="G4" s="158">
        <v>1</v>
      </c>
      <c r="H4" s="24">
        <v>80</v>
      </c>
      <c r="J4" s="251" t="s">
        <v>255</v>
      </c>
      <c r="K4" s="158">
        <f>K$3*C4</f>
        <v>0</v>
      </c>
      <c r="L4" s="158">
        <f t="shared" ref="L4:L7" si="0">L$3*D4</f>
        <v>0</v>
      </c>
      <c r="M4" s="158">
        <f t="shared" ref="M4:M7" si="1">M$3*E4</f>
        <v>0</v>
      </c>
      <c r="N4" s="158">
        <f t="shared" ref="N4:N7" si="2">N$3*F4</f>
        <v>26</v>
      </c>
      <c r="O4" s="158">
        <f t="shared" ref="O4:O7" si="3">O$3*G4</f>
        <v>54</v>
      </c>
      <c r="P4" s="160">
        <f>SUM(K4:O4)</f>
        <v>80</v>
      </c>
      <c r="Q4" s="24">
        <v>11</v>
      </c>
    </row>
    <row r="5" spans="1:17" ht="18" customHeight="1" x14ac:dyDescent="0.25">
      <c r="A5" s="251"/>
      <c r="B5" s="158">
        <v>7</v>
      </c>
      <c r="C5" s="158">
        <v>0</v>
      </c>
      <c r="D5" s="158">
        <v>1</v>
      </c>
      <c r="E5" s="158">
        <v>2</v>
      </c>
      <c r="F5" s="158">
        <v>0</v>
      </c>
      <c r="G5" s="158">
        <v>1</v>
      </c>
      <c r="H5" s="24">
        <v>96</v>
      </c>
      <c r="J5" s="251"/>
      <c r="K5" s="158">
        <f t="shared" ref="K5:K6" si="4">K$3*C5</f>
        <v>0</v>
      </c>
      <c r="L5" s="158">
        <f t="shared" si="0"/>
        <v>0</v>
      </c>
      <c r="M5" s="158">
        <f t="shared" si="1"/>
        <v>42</v>
      </c>
      <c r="N5" s="158">
        <f t="shared" si="2"/>
        <v>0</v>
      </c>
      <c r="O5" s="158">
        <f t="shared" si="3"/>
        <v>54</v>
      </c>
      <c r="P5" s="160">
        <f>SUM(K5:O5)</f>
        <v>96</v>
      </c>
      <c r="Q5" s="24">
        <v>7</v>
      </c>
    </row>
    <row r="6" spans="1:17" ht="18" customHeight="1" thickBot="1" x14ac:dyDescent="0.3">
      <c r="A6" s="251"/>
      <c r="B6" s="158">
        <v>3</v>
      </c>
      <c r="C6" s="158">
        <v>6</v>
      </c>
      <c r="D6" s="158">
        <v>4</v>
      </c>
      <c r="E6" s="158">
        <v>2</v>
      </c>
      <c r="F6" s="158">
        <v>3</v>
      </c>
      <c r="G6" s="158">
        <v>0</v>
      </c>
      <c r="H6" s="162">
        <v>120</v>
      </c>
      <c r="J6" s="251"/>
      <c r="K6" s="158">
        <f t="shared" si="4"/>
        <v>0</v>
      </c>
      <c r="L6" s="158">
        <f t="shared" si="0"/>
        <v>0</v>
      </c>
      <c r="M6" s="158">
        <f t="shared" si="1"/>
        <v>42</v>
      </c>
      <c r="N6" s="158">
        <f t="shared" si="2"/>
        <v>78</v>
      </c>
      <c r="O6" s="158">
        <f t="shared" si="3"/>
        <v>0</v>
      </c>
      <c r="P6" s="160">
        <f>SUM(K6:O6)</f>
        <v>120</v>
      </c>
      <c r="Q6" s="162">
        <v>3</v>
      </c>
    </row>
    <row r="7" spans="1:17" ht="18" customHeight="1" thickBot="1" x14ac:dyDescent="0.3">
      <c r="A7" s="246" t="s">
        <v>233</v>
      </c>
      <c r="B7" s="247"/>
      <c r="C7" s="157">
        <f>$D$1-SUMPRODUCT($B$4:$B$6,C4:C6)</f>
        <v>2</v>
      </c>
      <c r="D7" s="157">
        <f>$D$1-SUMPRODUCT($B$4:$B$6,D4:D6)</f>
        <v>1</v>
      </c>
      <c r="E7" s="157">
        <f>$D$1-SUMPRODUCT($B$4:$B$6,E4:E6)</f>
        <v>0</v>
      </c>
      <c r="F7" s="157">
        <f>$D$1-SUMPRODUCT($B$4:$B$6,F4:F6)</f>
        <v>0</v>
      </c>
      <c r="G7" s="161">
        <f>$D$1-SUMPRODUCT($B$4:$B$6,G4:G6)</f>
        <v>2</v>
      </c>
      <c r="H7" s="38"/>
      <c r="J7" s="159" t="s">
        <v>232</v>
      </c>
      <c r="K7" s="157">
        <f>K$3*C7</f>
        <v>0</v>
      </c>
      <c r="L7" s="157">
        <f t="shared" si="0"/>
        <v>0</v>
      </c>
      <c r="M7" s="157">
        <f t="shared" si="1"/>
        <v>0</v>
      </c>
      <c r="N7" s="157">
        <f t="shared" si="2"/>
        <v>0</v>
      </c>
      <c r="O7" s="157">
        <f t="shared" si="3"/>
        <v>108</v>
      </c>
      <c r="P7" s="164">
        <f>SUM(K7:O7)</f>
        <v>108</v>
      </c>
      <c r="Q7" s="163"/>
    </row>
  </sheetData>
  <mergeCells count="12">
    <mergeCell ref="J4:J6"/>
    <mergeCell ref="Q1:Q3"/>
    <mergeCell ref="P2:P3"/>
    <mergeCell ref="J1:P1"/>
    <mergeCell ref="A7:B7"/>
    <mergeCell ref="H1:H3"/>
    <mergeCell ref="C2:G2"/>
    <mergeCell ref="A2:A3"/>
    <mergeCell ref="B2:B3"/>
    <mergeCell ref="A4:A6"/>
    <mergeCell ref="A1:C1"/>
    <mergeCell ref="D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sqref="A1:A2"/>
    </sheetView>
  </sheetViews>
  <sheetFormatPr defaultRowHeight="15" x14ac:dyDescent="0.25"/>
  <cols>
    <col min="1" max="1" width="16.7109375" customWidth="1"/>
    <col min="2" max="2" width="12.7109375" customWidth="1"/>
    <col min="3" max="4" width="17.7109375" customWidth="1"/>
    <col min="6" max="6" width="18" bestFit="1" customWidth="1"/>
    <col min="7" max="8" width="17.7109375" customWidth="1"/>
    <col min="9" max="9" width="10.7109375" customWidth="1"/>
    <col min="10" max="10" width="9.140625" customWidth="1"/>
    <col min="11" max="12" width="10.7109375" customWidth="1"/>
  </cols>
  <sheetData>
    <row r="1" spans="1:12" ht="18" customHeight="1" x14ac:dyDescent="0.25">
      <c r="A1" s="250" t="s">
        <v>22</v>
      </c>
      <c r="B1" s="241" t="s">
        <v>15</v>
      </c>
      <c r="C1" s="239" t="s">
        <v>16</v>
      </c>
      <c r="D1" s="240"/>
      <c r="F1" s="237" t="s">
        <v>17</v>
      </c>
      <c r="G1" s="239"/>
      <c r="H1" s="239"/>
      <c r="I1" s="240"/>
      <c r="K1" s="237" t="s">
        <v>21</v>
      </c>
      <c r="L1" s="240"/>
    </row>
    <row r="2" spans="1:12" ht="18" customHeight="1" x14ac:dyDescent="0.25">
      <c r="A2" s="251"/>
      <c r="B2" s="242"/>
      <c r="C2" s="171" t="s">
        <v>13</v>
      </c>
      <c r="D2" s="168" t="s">
        <v>14</v>
      </c>
      <c r="F2" s="14" t="s">
        <v>22</v>
      </c>
      <c r="G2" s="1" t="s">
        <v>13</v>
      </c>
      <c r="H2" s="1" t="s">
        <v>14</v>
      </c>
      <c r="I2" s="248" t="s">
        <v>23</v>
      </c>
      <c r="K2" s="14" t="s">
        <v>11</v>
      </c>
      <c r="L2" s="15" t="s">
        <v>12</v>
      </c>
    </row>
    <row r="3" spans="1:12" ht="18" customHeight="1" thickBot="1" x14ac:dyDescent="0.3">
      <c r="A3" s="231" t="s">
        <v>11</v>
      </c>
      <c r="B3" s="171">
        <v>200</v>
      </c>
      <c r="C3" s="171">
        <v>2</v>
      </c>
      <c r="D3" s="168">
        <v>1</v>
      </c>
      <c r="F3" s="167" t="s">
        <v>19</v>
      </c>
      <c r="G3" s="12">
        <v>5</v>
      </c>
      <c r="H3" s="12">
        <f>3*G3</f>
        <v>15</v>
      </c>
      <c r="I3" s="249"/>
      <c r="K3" s="11">
        <f>SUMPRODUCT(C3:D3,G3:H3)</f>
        <v>25</v>
      </c>
      <c r="L3" s="8">
        <f>SUMPRODUCT(C4:D4,G3:H3)</f>
        <v>100</v>
      </c>
    </row>
    <row r="4" spans="1:12" ht="18" customHeight="1" thickBot="1" x14ac:dyDescent="0.3">
      <c r="A4" s="231" t="s">
        <v>12</v>
      </c>
      <c r="B4" s="171">
        <v>100</v>
      </c>
      <c r="C4" s="171">
        <v>5</v>
      </c>
      <c r="D4" s="168">
        <v>5</v>
      </c>
      <c r="F4" s="172" t="s">
        <v>20</v>
      </c>
      <c r="G4" s="13">
        <f>G3*C5</f>
        <v>300</v>
      </c>
      <c r="H4" s="13">
        <f>H3*D5</f>
        <v>600</v>
      </c>
      <c r="I4" s="16">
        <f>SUMPRODUCT(G3:H3,C5:D5)</f>
        <v>900</v>
      </c>
      <c r="K4" s="9"/>
      <c r="L4" s="9"/>
    </row>
    <row r="5" spans="1:12" ht="18" customHeight="1" thickBot="1" x14ac:dyDescent="0.3">
      <c r="A5" s="246" t="s">
        <v>18</v>
      </c>
      <c r="B5" s="247"/>
      <c r="C5" s="169">
        <v>60</v>
      </c>
      <c r="D5" s="170">
        <v>40</v>
      </c>
    </row>
  </sheetData>
  <mergeCells count="7">
    <mergeCell ref="K1:L1"/>
    <mergeCell ref="A5:B5"/>
    <mergeCell ref="I2:I3"/>
    <mergeCell ref="A1:A2"/>
    <mergeCell ref="C1:D1"/>
    <mergeCell ref="B1:B2"/>
    <mergeCell ref="F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sqref="A1:A2"/>
    </sheetView>
  </sheetViews>
  <sheetFormatPr defaultRowHeight="15" x14ac:dyDescent="0.25"/>
  <cols>
    <col min="1" max="1" width="24.28515625" customWidth="1"/>
    <col min="5" max="5" width="19" bestFit="1" customWidth="1"/>
  </cols>
  <sheetData>
    <row r="1" spans="1:8" ht="18" customHeight="1" x14ac:dyDescent="0.25">
      <c r="A1" s="237" t="s">
        <v>22</v>
      </c>
      <c r="B1" s="239" t="s">
        <v>29</v>
      </c>
      <c r="C1" s="240"/>
      <c r="E1" s="237" t="s">
        <v>22</v>
      </c>
      <c r="F1" s="239" t="s">
        <v>29</v>
      </c>
      <c r="G1" s="239"/>
      <c r="H1" s="252" t="s">
        <v>31</v>
      </c>
    </row>
    <row r="2" spans="1:8" ht="18" customHeight="1" x14ac:dyDescent="0.25">
      <c r="A2" s="238"/>
      <c r="B2" s="1" t="s">
        <v>24</v>
      </c>
      <c r="C2" s="17" t="s">
        <v>25</v>
      </c>
      <c r="E2" s="238"/>
      <c r="F2" s="1" t="s">
        <v>24</v>
      </c>
      <c r="G2" s="1" t="s">
        <v>25</v>
      </c>
      <c r="H2" s="253"/>
    </row>
    <row r="3" spans="1:8" ht="18" customHeight="1" x14ac:dyDescent="0.25">
      <c r="A3" s="4" t="s">
        <v>27</v>
      </c>
      <c r="B3" s="1">
        <v>0.6</v>
      </c>
      <c r="C3" s="17">
        <v>0.4</v>
      </c>
      <c r="E3" s="4" t="s">
        <v>19</v>
      </c>
      <c r="F3" s="226">
        <v>764</v>
      </c>
      <c r="G3" s="226">
        <v>654</v>
      </c>
      <c r="H3" s="249"/>
    </row>
    <row r="4" spans="1:8" ht="18" customHeight="1" x14ac:dyDescent="0.25">
      <c r="A4" s="4" t="s">
        <v>26</v>
      </c>
      <c r="B4" s="12">
        <v>1000</v>
      </c>
      <c r="C4" s="5">
        <v>1500</v>
      </c>
      <c r="E4" s="4" t="s">
        <v>20</v>
      </c>
      <c r="F4" s="12">
        <f>F3*B5</f>
        <v>91680</v>
      </c>
      <c r="G4" s="12">
        <f>G3*C5</f>
        <v>52320</v>
      </c>
      <c r="H4" s="174">
        <f>SUMPRODUCT(B5:C5,F3:G3)</f>
        <v>144000</v>
      </c>
    </row>
    <row r="5" spans="1:8" ht="18" customHeight="1" thickBot="1" x14ac:dyDescent="0.3">
      <c r="A5" s="4" t="s">
        <v>18</v>
      </c>
      <c r="B5" s="1">
        <v>120</v>
      </c>
      <c r="C5" s="17">
        <v>80</v>
      </c>
      <c r="E5" s="6" t="s">
        <v>30</v>
      </c>
      <c r="F5" s="7">
        <f>F3*B3</f>
        <v>458.4</v>
      </c>
      <c r="G5" s="7">
        <f>G3*C3</f>
        <v>261.60000000000002</v>
      </c>
      <c r="H5" s="194">
        <f>SUMPRODUCT(B3:C3,F3:G3)</f>
        <v>720</v>
      </c>
    </row>
    <row r="6" spans="1:8" ht="18" customHeight="1" thickBot="1" x14ac:dyDescent="0.3">
      <c r="A6" s="6" t="s">
        <v>28</v>
      </c>
      <c r="B6" s="247">
        <v>720</v>
      </c>
      <c r="C6" s="254"/>
    </row>
  </sheetData>
  <mergeCells count="6">
    <mergeCell ref="H1:H3"/>
    <mergeCell ref="B6:C6"/>
    <mergeCell ref="B1:C1"/>
    <mergeCell ref="A1:A2"/>
    <mergeCell ref="F1:G1"/>
    <mergeCell ref="E1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sqref="A1:B2"/>
    </sheetView>
  </sheetViews>
  <sheetFormatPr defaultRowHeight="15" x14ac:dyDescent="0.25"/>
  <cols>
    <col min="1" max="1" width="14.85546875" customWidth="1"/>
    <col min="2" max="2" width="18.28515625" bestFit="1" customWidth="1"/>
    <col min="3" max="3" width="13.7109375" customWidth="1"/>
    <col min="4" max="5" width="9.7109375" customWidth="1"/>
    <col min="7" max="7" width="22.7109375" customWidth="1"/>
    <col min="8" max="10" width="9.7109375" customWidth="1"/>
  </cols>
  <sheetData>
    <row r="1" spans="1:10" ht="18" customHeight="1" x14ac:dyDescent="0.25">
      <c r="A1" s="255" t="s">
        <v>35</v>
      </c>
      <c r="B1" s="256"/>
      <c r="C1" s="241" t="s">
        <v>234</v>
      </c>
      <c r="D1" s="239" t="s">
        <v>235</v>
      </c>
      <c r="E1" s="240"/>
      <c r="G1" s="237" t="s">
        <v>22</v>
      </c>
      <c r="H1" s="239" t="s">
        <v>9</v>
      </c>
      <c r="I1" s="239"/>
      <c r="J1" s="240"/>
    </row>
    <row r="2" spans="1:10" ht="18" customHeight="1" x14ac:dyDescent="0.25">
      <c r="A2" s="257"/>
      <c r="B2" s="258"/>
      <c r="C2" s="242"/>
      <c r="D2" s="186" t="s">
        <v>32</v>
      </c>
      <c r="E2" s="180" t="s">
        <v>33</v>
      </c>
      <c r="G2" s="238"/>
      <c r="H2" s="186" t="s">
        <v>32</v>
      </c>
      <c r="I2" s="186" t="s">
        <v>33</v>
      </c>
      <c r="J2" s="259" t="s">
        <v>31</v>
      </c>
    </row>
    <row r="3" spans="1:10" ht="18" customHeight="1" x14ac:dyDescent="0.25">
      <c r="A3" s="263" t="s">
        <v>237</v>
      </c>
      <c r="B3" s="184" t="s">
        <v>37</v>
      </c>
      <c r="C3" s="187">
        <v>1000</v>
      </c>
      <c r="D3" s="189">
        <v>2.5</v>
      </c>
      <c r="E3" s="190">
        <v>2</v>
      </c>
      <c r="G3" s="183" t="s">
        <v>182</v>
      </c>
      <c r="H3" s="110">
        <v>246</v>
      </c>
      <c r="I3" s="110">
        <v>192</v>
      </c>
      <c r="J3" s="259"/>
    </row>
    <row r="4" spans="1:10" ht="18" customHeight="1" thickBot="1" x14ac:dyDescent="0.3">
      <c r="A4" s="264"/>
      <c r="B4" s="21" t="s">
        <v>34</v>
      </c>
      <c r="C4" s="188">
        <v>800</v>
      </c>
      <c r="D4" s="191">
        <v>2</v>
      </c>
      <c r="E4" s="192">
        <v>1.6</v>
      </c>
      <c r="G4" s="92" t="s">
        <v>20</v>
      </c>
      <c r="H4" s="188">
        <f>H3*D5</f>
        <v>615000</v>
      </c>
      <c r="I4" s="188">
        <f>I3*E5</f>
        <v>384000</v>
      </c>
      <c r="J4" s="209">
        <f>SUMPRODUCT(H3:I3,D5:E5)</f>
        <v>999000</v>
      </c>
    </row>
    <row r="5" spans="1:10" ht="18" customHeight="1" thickTop="1" x14ac:dyDescent="0.25">
      <c r="A5" s="260" t="s">
        <v>36</v>
      </c>
      <c r="B5" s="261"/>
      <c r="C5" s="261"/>
      <c r="D5" s="205">
        <v>2500</v>
      </c>
      <c r="E5" s="206">
        <v>2000</v>
      </c>
      <c r="G5" s="260" t="s">
        <v>38</v>
      </c>
      <c r="H5" s="261"/>
      <c r="I5" s="261"/>
      <c r="J5" s="262"/>
    </row>
    <row r="6" spans="1:10" ht="18" customHeight="1" thickBot="1" x14ac:dyDescent="0.3">
      <c r="A6" s="246" t="s">
        <v>236</v>
      </c>
      <c r="B6" s="247"/>
      <c r="C6" s="247"/>
      <c r="D6" s="181">
        <v>20</v>
      </c>
      <c r="E6" s="182">
        <v>10</v>
      </c>
      <c r="G6" s="183" t="s">
        <v>37</v>
      </c>
      <c r="H6" s="207">
        <f>H3*D3</f>
        <v>615</v>
      </c>
      <c r="I6" s="207">
        <f>I3*E3</f>
        <v>384</v>
      </c>
      <c r="J6" s="19">
        <f>SUMPRODUCT(H3:I3,D3:E3)</f>
        <v>999</v>
      </c>
    </row>
    <row r="7" spans="1:10" ht="18" customHeight="1" thickBot="1" x14ac:dyDescent="0.3">
      <c r="G7" s="185" t="s">
        <v>34</v>
      </c>
      <c r="H7" s="208">
        <f>H3*D4</f>
        <v>492</v>
      </c>
      <c r="I7" s="208">
        <f>I3*E4</f>
        <v>307.20000000000005</v>
      </c>
      <c r="J7" s="20">
        <f>SUMPRODUCT(H3:I3,D4:E4)</f>
        <v>799.2</v>
      </c>
    </row>
  </sheetData>
  <mergeCells count="10">
    <mergeCell ref="A6:C6"/>
    <mergeCell ref="A1:B2"/>
    <mergeCell ref="H1:J1"/>
    <mergeCell ref="G1:G2"/>
    <mergeCell ref="J2:J3"/>
    <mergeCell ref="G5:J5"/>
    <mergeCell ref="A3:A4"/>
    <mergeCell ref="C1:C2"/>
    <mergeCell ref="D1:E1"/>
    <mergeCell ref="A5:C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A2"/>
    </sheetView>
  </sheetViews>
  <sheetFormatPr defaultRowHeight="15" x14ac:dyDescent="0.25"/>
  <cols>
    <col min="1" max="2" width="9.7109375" customWidth="1"/>
    <col min="3" max="4" width="14.7109375" customWidth="1"/>
    <col min="6" max="6" width="18" bestFit="1" customWidth="1"/>
    <col min="7" max="8" width="12.7109375" customWidth="1"/>
  </cols>
  <sheetData>
    <row r="1" spans="1:9" ht="18" customHeight="1" x14ac:dyDescent="0.25">
      <c r="A1" s="237" t="s">
        <v>35</v>
      </c>
      <c r="B1" s="241" t="s">
        <v>43</v>
      </c>
      <c r="C1" s="239" t="s">
        <v>238</v>
      </c>
      <c r="D1" s="240"/>
      <c r="F1" s="237" t="s">
        <v>22</v>
      </c>
      <c r="G1" s="239" t="s">
        <v>9</v>
      </c>
      <c r="H1" s="239"/>
      <c r="I1" s="240"/>
    </row>
    <row r="2" spans="1:9" ht="18" customHeight="1" x14ac:dyDescent="0.25">
      <c r="A2" s="238"/>
      <c r="B2" s="242"/>
      <c r="C2" s="198" t="s">
        <v>39</v>
      </c>
      <c r="D2" s="204" t="s">
        <v>40</v>
      </c>
      <c r="F2" s="238"/>
      <c r="G2" s="198" t="s">
        <v>39</v>
      </c>
      <c r="H2" s="198" t="s">
        <v>40</v>
      </c>
      <c r="I2" s="259" t="s">
        <v>31</v>
      </c>
    </row>
    <row r="3" spans="1:9" ht="18" customHeight="1" x14ac:dyDescent="0.25">
      <c r="A3" s="197" t="s">
        <v>42</v>
      </c>
      <c r="B3" s="200">
        <v>6000</v>
      </c>
      <c r="C3" s="198">
        <v>3</v>
      </c>
      <c r="D3" s="204">
        <v>4</v>
      </c>
      <c r="F3" s="197" t="s">
        <v>19</v>
      </c>
      <c r="G3" s="199">
        <v>2000.0000000000002</v>
      </c>
      <c r="H3" s="199">
        <v>-5.6843418860808015E-14</v>
      </c>
      <c r="I3" s="259"/>
    </row>
    <row r="4" spans="1:9" ht="18" customHeight="1" thickBot="1" x14ac:dyDescent="0.3">
      <c r="A4" s="197" t="s">
        <v>41</v>
      </c>
      <c r="B4" s="200">
        <v>13000</v>
      </c>
      <c r="C4" s="198">
        <v>2</v>
      </c>
      <c r="D4" s="204">
        <v>5</v>
      </c>
      <c r="F4" s="92" t="s">
        <v>20</v>
      </c>
      <c r="G4" s="202">
        <f>G3*C5</f>
        <v>100000.00000000001</v>
      </c>
      <c r="H4" s="202">
        <f>H3*D5</f>
        <v>-3.4106051316484809E-12</v>
      </c>
      <c r="I4" s="209">
        <f>SUMPRODUCT(G3:H3,C5:D5)</f>
        <v>100000.00000000001</v>
      </c>
    </row>
    <row r="5" spans="1:9" ht="18" customHeight="1" thickTop="1" thickBot="1" x14ac:dyDescent="0.3">
      <c r="A5" s="265" t="s">
        <v>18</v>
      </c>
      <c r="B5" s="266"/>
      <c r="C5" s="195">
        <v>50</v>
      </c>
      <c r="D5" s="196">
        <v>60</v>
      </c>
      <c r="F5" s="260" t="s">
        <v>10</v>
      </c>
      <c r="G5" s="261"/>
      <c r="H5" s="261"/>
      <c r="I5" s="262"/>
    </row>
    <row r="6" spans="1:9" ht="18" customHeight="1" x14ac:dyDescent="0.25">
      <c r="F6" s="197" t="s">
        <v>42</v>
      </c>
      <c r="G6" s="200">
        <f>G3*C3</f>
        <v>6000.0000000000009</v>
      </c>
      <c r="H6" s="200">
        <f>H3*D3</f>
        <v>-2.2737367544323206E-13</v>
      </c>
      <c r="I6" s="201">
        <f>SUMPRODUCT(G3:H3,C3:D3)</f>
        <v>6000.0000000000009</v>
      </c>
    </row>
    <row r="7" spans="1:9" ht="18" customHeight="1" thickBot="1" x14ac:dyDescent="0.3">
      <c r="F7" s="92" t="s">
        <v>41</v>
      </c>
      <c r="G7" s="202">
        <f>G3*C4</f>
        <v>4000.0000000000005</v>
      </c>
      <c r="H7" s="202">
        <f>H3*D4</f>
        <v>-2.8421709430404007E-13</v>
      </c>
      <c r="I7" s="203">
        <f>SUMPRODUCT(G3:H3,C4:D4)</f>
        <v>4000</v>
      </c>
    </row>
    <row r="8" spans="1:9" ht="18" customHeight="1" thickTop="1" thickBot="1" x14ac:dyDescent="0.3">
      <c r="F8" s="267" t="s">
        <v>44</v>
      </c>
      <c r="G8" s="268"/>
      <c r="H8" s="268"/>
      <c r="I8" s="217">
        <f>I6-B3</f>
        <v>0</v>
      </c>
    </row>
  </sheetData>
  <mergeCells count="9">
    <mergeCell ref="A5:B5"/>
    <mergeCell ref="F8:H8"/>
    <mergeCell ref="C1:D1"/>
    <mergeCell ref="B1:B2"/>
    <mergeCell ref="A1:A2"/>
    <mergeCell ref="F1:F2"/>
    <mergeCell ref="G1:I1"/>
    <mergeCell ref="I2:I3"/>
    <mergeCell ref="F5:I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A2"/>
    </sheetView>
  </sheetViews>
  <sheetFormatPr defaultRowHeight="15" x14ac:dyDescent="0.25"/>
  <cols>
    <col min="1" max="2" width="9.7109375" customWidth="1"/>
    <col min="3" max="4" width="14.7109375" customWidth="1"/>
    <col min="6" max="6" width="18" bestFit="1" customWidth="1"/>
    <col min="7" max="8" width="12.7109375" customWidth="1"/>
  </cols>
  <sheetData>
    <row r="1" spans="1:9" ht="18" customHeight="1" x14ac:dyDescent="0.25">
      <c r="A1" s="237" t="s">
        <v>35</v>
      </c>
      <c r="B1" s="241" t="s">
        <v>43</v>
      </c>
      <c r="C1" s="239" t="s">
        <v>238</v>
      </c>
      <c r="D1" s="240"/>
      <c r="F1" s="237" t="s">
        <v>22</v>
      </c>
      <c r="G1" s="239" t="s">
        <v>9</v>
      </c>
      <c r="H1" s="239"/>
      <c r="I1" s="240"/>
    </row>
    <row r="2" spans="1:9" ht="18" customHeight="1" x14ac:dyDescent="0.25">
      <c r="A2" s="238"/>
      <c r="B2" s="242"/>
      <c r="C2" s="198" t="s">
        <v>39</v>
      </c>
      <c r="D2" s="204" t="s">
        <v>40</v>
      </c>
      <c r="F2" s="238"/>
      <c r="G2" s="198" t="s">
        <v>39</v>
      </c>
      <c r="H2" s="198" t="s">
        <v>40</v>
      </c>
      <c r="I2" s="259" t="s">
        <v>31</v>
      </c>
    </row>
    <row r="3" spans="1:9" ht="18" customHeight="1" x14ac:dyDescent="0.25">
      <c r="A3" s="197" t="s">
        <v>42</v>
      </c>
      <c r="B3" s="200">
        <v>6000</v>
      </c>
      <c r="C3" s="198">
        <v>3</v>
      </c>
      <c r="D3" s="204">
        <v>4</v>
      </c>
      <c r="F3" s="197" t="s">
        <v>19</v>
      </c>
      <c r="G3" s="199">
        <v>6500</v>
      </c>
      <c r="H3" s="199">
        <v>0</v>
      </c>
      <c r="I3" s="259"/>
    </row>
    <row r="4" spans="1:9" ht="18" customHeight="1" thickBot="1" x14ac:dyDescent="0.3">
      <c r="A4" s="197" t="s">
        <v>41</v>
      </c>
      <c r="B4" s="200">
        <v>13000</v>
      </c>
      <c r="C4" s="198">
        <v>2</v>
      </c>
      <c r="D4" s="204">
        <v>5</v>
      </c>
      <c r="F4" s="92" t="s">
        <v>20</v>
      </c>
      <c r="G4" s="202">
        <f>G3*C5</f>
        <v>325000</v>
      </c>
      <c r="H4" s="202">
        <f>H3*D5</f>
        <v>0</v>
      </c>
      <c r="I4" s="209">
        <f>SUMPRODUCT(G3:H3,C5:D5)</f>
        <v>325000</v>
      </c>
    </row>
    <row r="5" spans="1:9" ht="18" customHeight="1" thickTop="1" thickBot="1" x14ac:dyDescent="0.3">
      <c r="A5" s="265" t="s">
        <v>18</v>
      </c>
      <c r="B5" s="266"/>
      <c r="C5" s="195">
        <v>50</v>
      </c>
      <c r="D5" s="196">
        <v>60</v>
      </c>
      <c r="F5" s="260" t="s">
        <v>10</v>
      </c>
      <c r="G5" s="261"/>
      <c r="H5" s="261"/>
      <c r="I5" s="262"/>
    </row>
    <row r="6" spans="1:9" ht="18" customHeight="1" x14ac:dyDescent="0.25">
      <c r="F6" s="197" t="s">
        <v>42</v>
      </c>
      <c r="G6" s="200">
        <f>G3*C3</f>
        <v>19500</v>
      </c>
      <c r="H6" s="200">
        <f>H3*D3</f>
        <v>0</v>
      </c>
      <c r="I6" s="201">
        <f>SUMPRODUCT(G3:H3,C3:D3)</f>
        <v>19500</v>
      </c>
    </row>
    <row r="7" spans="1:9" ht="18" customHeight="1" thickBot="1" x14ac:dyDescent="0.3">
      <c r="F7" s="92" t="s">
        <v>41</v>
      </c>
      <c r="G7" s="202">
        <f>G3*C4</f>
        <v>13000</v>
      </c>
      <c r="H7" s="202">
        <f>H3*D4</f>
        <v>0</v>
      </c>
      <c r="I7" s="203">
        <f>SUMPRODUCT(G3:H3,C4:D4)</f>
        <v>13000</v>
      </c>
    </row>
    <row r="8" spans="1:9" ht="18" customHeight="1" thickTop="1" thickBot="1" x14ac:dyDescent="0.3">
      <c r="F8" s="267" t="s">
        <v>44</v>
      </c>
      <c r="G8" s="268"/>
      <c r="H8" s="268"/>
      <c r="I8" s="217">
        <f>I6-B3</f>
        <v>13500</v>
      </c>
    </row>
  </sheetData>
  <mergeCells count="9">
    <mergeCell ref="F5:I5"/>
    <mergeCell ref="F8:H8"/>
    <mergeCell ref="A5:B5"/>
    <mergeCell ref="A1:A2"/>
    <mergeCell ref="B1:B2"/>
    <mergeCell ref="C1:D1"/>
    <mergeCell ref="F1:F2"/>
    <mergeCell ref="G1:I1"/>
    <mergeCell ref="I2:I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/>
  </sheetViews>
  <sheetFormatPr defaultRowHeight="15" x14ac:dyDescent="0.25"/>
  <cols>
    <col min="1" max="1" width="20.140625" customWidth="1"/>
    <col min="2" max="3" width="9.7109375" customWidth="1"/>
    <col min="4" max="5" width="22.7109375" customWidth="1"/>
    <col min="7" max="7" width="12.42578125" bestFit="1" customWidth="1"/>
    <col min="8" max="9" width="12.7109375" customWidth="1"/>
  </cols>
  <sheetData>
    <row r="1" spans="1:9" ht="18" customHeight="1" thickBot="1" x14ac:dyDescent="0.3">
      <c r="G1" s="250" t="s">
        <v>59</v>
      </c>
      <c r="H1" s="239" t="s">
        <v>58</v>
      </c>
      <c r="I1" s="240"/>
    </row>
    <row r="2" spans="1:9" ht="18" customHeight="1" x14ac:dyDescent="0.25">
      <c r="A2" s="250" t="s">
        <v>53</v>
      </c>
      <c r="B2" s="241" t="s">
        <v>56</v>
      </c>
      <c r="C2" s="241"/>
      <c r="D2" s="239" t="s">
        <v>52</v>
      </c>
      <c r="E2" s="240"/>
      <c r="G2" s="251"/>
      <c r="H2" s="28" t="s">
        <v>47</v>
      </c>
      <c r="I2" s="25" t="s">
        <v>46</v>
      </c>
    </row>
    <row r="3" spans="1:9" ht="18" customHeight="1" x14ac:dyDescent="0.25">
      <c r="A3" s="251"/>
      <c r="B3" s="242"/>
      <c r="C3" s="242"/>
      <c r="D3" s="214" t="s">
        <v>47</v>
      </c>
      <c r="E3" s="213" t="s">
        <v>46</v>
      </c>
      <c r="G3" s="26" t="s">
        <v>45</v>
      </c>
      <c r="H3" s="32">
        <v>0</v>
      </c>
      <c r="I3" s="33">
        <v>0</v>
      </c>
    </row>
    <row r="4" spans="1:9" ht="18" customHeight="1" x14ac:dyDescent="0.25">
      <c r="A4" s="211" t="s">
        <v>48</v>
      </c>
      <c r="B4" s="214">
        <v>30</v>
      </c>
      <c r="C4" s="214" t="s">
        <v>54</v>
      </c>
      <c r="D4" s="214">
        <v>2</v>
      </c>
      <c r="E4" s="213">
        <v>3</v>
      </c>
      <c r="G4" s="4" t="s">
        <v>48</v>
      </c>
      <c r="H4" s="269">
        <f>SUMPRODUCT(H3:I3,D4:E4)</f>
        <v>0</v>
      </c>
      <c r="I4" s="270"/>
    </row>
    <row r="5" spans="1:9" ht="18" customHeight="1" x14ac:dyDescent="0.25">
      <c r="A5" s="211" t="s">
        <v>49</v>
      </c>
      <c r="B5" s="214">
        <v>60</v>
      </c>
      <c r="C5" s="214" t="s">
        <v>55</v>
      </c>
      <c r="D5" s="214">
        <v>5</v>
      </c>
      <c r="E5" s="213">
        <v>4</v>
      </c>
      <c r="G5" s="4" t="s">
        <v>49</v>
      </c>
      <c r="H5" s="269">
        <f>SUMPRODUCT(H3:I3,D5:E5)</f>
        <v>0</v>
      </c>
      <c r="I5" s="270"/>
    </row>
    <row r="6" spans="1:9" ht="18" customHeight="1" thickBot="1" x14ac:dyDescent="0.3">
      <c r="A6" s="216" t="s">
        <v>50</v>
      </c>
      <c r="B6" s="215">
        <v>20</v>
      </c>
      <c r="C6" s="215" t="s">
        <v>54</v>
      </c>
      <c r="D6" s="215">
        <v>2</v>
      </c>
      <c r="E6" s="212">
        <v>5</v>
      </c>
      <c r="G6" s="4" t="s">
        <v>50</v>
      </c>
      <c r="H6" s="269">
        <f>SUMPRODUCT(H3:I3,D6:E6)</f>
        <v>0</v>
      </c>
      <c r="I6" s="270"/>
    </row>
    <row r="7" spans="1:9" ht="18" customHeight="1" thickTop="1" thickBot="1" x14ac:dyDescent="0.3">
      <c r="A7" s="232" t="s">
        <v>51</v>
      </c>
      <c r="B7" s="233"/>
      <c r="C7" s="233"/>
      <c r="D7" s="210">
        <v>12</v>
      </c>
      <c r="E7" s="193">
        <v>6</v>
      </c>
      <c r="G7" s="27" t="s">
        <v>57</v>
      </c>
      <c r="H7" s="271">
        <f>SUMPRODUCT(H3:I3,D7:E7)</f>
        <v>0</v>
      </c>
      <c r="I7" s="272"/>
    </row>
    <row r="9" spans="1:9" x14ac:dyDescent="0.25">
      <c r="A9" s="34" t="s">
        <v>60</v>
      </c>
    </row>
    <row r="10" spans="1:9" x14ac:dyDescent="0.25">
      <c r="A10" t="s">
        <v>61</v>
      </c>
    </row>
  </sheetData>
  <mergeCells count="10">
    <mergeCell ref="H4:I4"/>
    <mergeCell ref="H5:I5"/>
    <mergeCell ref="H6:I6"/>
    <mergeCell ref="H7:I7"/>
    <mergeCell ref="A7:C7"/>
    <mergeCell ref="H1:I1"/>
    <mergeCell ref="G1:G2"/>
    <mergeCell ref="D2:E2"/>
    <mergeCell ref="A2:A3"/>
    <mergeCell ref="B2:C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/>
  </sheetViews>
  <sheetFormatPr defaultRowHeight="15" x14ac:dyDescent="0.25"/>
  <cols>
    <col min="1" max="1" width="18.7109375" customWidth="1"/>
    <col min="2" max="2" width="16.7109375" bestFit="1" customWidth="1"/>
    <col min="3" max="4" width="12.7109375" customWidth="1"/>
    <col min="6" max="6" width="13" customWidth="1"/>
    <col min="7" max="7" width="18.7109375" customWidth="1"/>
    <col min="8" max="9" width="12.7109375" customWidth="1"/>
  </cols>
  <sheetData>
    <row r="1" spans="1:9" ht="18" customHeight="1" thickBot="1" x14ac:dyDescent="0.3">
      <c r="F1" s="237" t="s">
        <v>22</v>
      </c>
      <c r="G1" s="239"/>
      <c r="H1" s="239" t="s">
        <v>64</v>
      </c>
      <c r="I1" s="240"/>
    </row>
    <row r="2" spans="1:9" ht="18" customHeight="1" x14ac:dyDescent="0.25">
      <c r="A2" s="250" t="s">
        <v>69</v>
      </c>
      <c r="B2" s="241" t="s">
        <v>71</v>
      </c>
      <c r="C2" s="239" t="s">
        <v>64</v>
      </c>
      <c r="D2" s="240"/>
      <c r="F2" s="238"/>
      <c r="G2" s="277"/>
      <c r="H2" s="31" t="s">
        <v>62</v>
      </c>
      <c r="I2" s="30" t="s">
        <v>63</v>
      </c>
    </row>
    <row r="3" spans="1:9" ht="18" customHeight="1" x14ac:dyDescent="0.25">
      <c r="A3" s="251"/>
      <c r="B3" s="242"/>
      <c r="C3" s="214" t="s">
        <v>62</v>
      </c>
      <c r="D3" s="213" t="s">
        <v>63</v>
      </c>
      <c r="F3" s="275" t="s">
        <v>73</v>
      </c>
      <c r="G3" s="276"/>
      <c r="H3" s="110">
        <v>4</v>
      </c>
      <c r="I3" s="111">
        <v>8.9999999999999982</v>
      </c>
    </row>
    <row r="4" spans="1:9" ht="18" customHeight="1" x14ac:dyDescent="0.25">
      <c r="A4" s="4" t="s">
        <v>65</v>
      </c>
      <c r="B4" s="214">
        <v>0.4</v>
      </c>
      <c r="C4" s="214">
        <v>0.1</v>
      </c>
      <c r="D4" s="213"/>
      <c r="F4" s="251" t="s">
        <v>75</v>
      </c>
      <c r="G4" s="37" t="s">
        <v>65</v>
      </c>
      <c r="H4" s="278">
        <f>SUMPRODUCT(H3:I3,C4:D4)</f>
        <v>0.4</v>
      </c>
      <c r="I4" s="279"/>
    </row>
    <row r="5" spans="1:9" ht="18" customHeight="1" x14ac:dyDescent="0.25">
      <c r="A5" s="4" t="s">
        <v>66</v>
      </c>
      <c r="B5" s="214">
        <v>0.6</v>
      </c>
      <c r="C5" s="214"/>
      <c r="D5" s="213">
        <v>0.1</v>
      </c>
      <c r="F5" s="251"/>
      <c r="G5" s="37" t="s">
        <v>66</v>
      </c>
      <c r="H5" s="278">
        <f>SUMPRODUCT(H3:I3,C5:D5)</f>
        <v>0.89999999999999991</v>
      </c>
      <c r="I5" s="279"/>
    </row>
    <row r="6" spans="1:9" ht="18" customHeight="1" x14ac:dyDescent="0.25">
      <c r="A6" s="4" t="s">
        <v>67</v>
      </c>
      <c r="B6" s="214">
        <v>2</v>
      </c>
      <c r="C6" s="214">
        <v>0.1</v>
      </c>
      <c r="D6" s="213">
        <v>0.2</v>
      </c>
      <c r="F6" s="251"/>
      <c r="G6" s="37" t="s">
        <v>67</v>
      </c>
      <c r="H6" s="278">
        <f>SUMPRODUCT(H3:I3,C6:D6)</f>
        <v>2.1999999999999997</v>
      </c>
      <c r="I6" s="279"/>
    </row>
    <row r="7" spans="1:9" ht="18" customHeight="1" thickBot="1" x14ac:dyDescent="0.3">
      <c r="A7" s="10" t="s">
        <v>68</v>
      </c>
      <c r="B7" s="215">
        <v>1.7</v>
      </c>
      <c r="C7" s="215">
        <v>0.2</v>
      </c>
      <c r="D7" s="212">
        <v>0.1</v>
      </c>
      <c r="F7" s="251"/>
      <c r="G7" s="37" t="s">
        <v>68</v>
      </c>
      <c r="H7" s="278">
        <f>SUMPRODUCT(H3:I3,C7:D7)</f>
        <v>1.7</v>
      </c>
      <c r="I7" s="279"/>
    </row>
    <row r="8" spans="1:9" ht="18" customHeight="1" thickTop="1" thickBot="1" x14ac:dyDescent="0.3">
      <c r="A8" s="232" t="s">
        <v>70</v>
      </c>
      <c r="B8" s="233"/>
      <c r="C8" s="210">
        <v>10</v>
      </c>
      <c r="D8" s="193">
        <v>4</v>
      </c>
      <c r="F8" s="275" t="s">
        <v>72</v>
      </c>
      <c r="G8" s="276"/>
      <c r="H8" s="31">
        <f>H3*C8</f>
        <v>40</v>
      </c>
      <c r="I8" s="30">
        <f>I3*D8</f>
        <v>35.999999999999993</v>
      </c>
    </row>
    <row r="9" spans="1:9" ht="18" customHeight="1" thickBot="1" x14ac:dyDescent="0.3">
      <c r="F9" s="246" t="s">
        <v>74</v>
      </c>
      <c r="G9" s="247"/>
      <c r="H9" s="273">
        <f>SUMPRODUCT(H3:I3,C8:D8)</f>
        <v>76</v>
      </c>
      <c r="I9" s="274"/>
    </row>
  </sheetData>
  <mergeCells count="15">
    <mergeCell ref="A2:A3"/>
    <mergeCell ref="B2:B3"/>
    <mergeCell ref="H1:I1"/>
    <mergeCell ref="H9:I9"/>
    <mergeCell ref="F3:G3"/>
    <mergeCell ref="F4:F7"/>
    <mergeCell ref="F8:G8"/>
    <mergeCell ref="F9:G9"/>
    <mergeCell ref="F1:G2"/>
    <mergeCell ref="H4:I4"/>
    <mergeCell ref="H5:I5"/>
    <mergeCell ref="H6:I6"/>
    <mergeCell ref="H7:I7"/>
    <mergeCell ref="C2:D2"/>
    <mergeCell ref="A8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Zadanie_1</vt:lpstr>
      <vt:lpstr>Zadanie_2a</vt:lpstr>
      <vt:lpstr>Zadanie_2b</vt:lpstr>
      <vt:lpstr>Zadanie_3</vt:lpstr>
      <vt:lpstr>Zadanie_4</vt:lpstr>
      <vt:lpstr>Zadanie_5a</vt:lpstr>
      <vt:lpstr>Zadanie_5b</vt:lpstr>
      <vt:lpstr>Zadanie_7</vt:lpstr>
      <vt:lpstr>Zadanie_8</vt:lpstr>
      <vt:lpstr>Zadanie_9</vt:lpstr>
      <vt:lpstr>Zadanie_11</vt:lpstr>
      <vt:lpstr>Zadanie_12</vt:lpstr>
      <vt:lpstr>Zadanie_13a</vt:lpstr>
      <vt:lpstr>Zadanie_13b</vt:lpstr>
      <vt:lpstr>Zadanie_14</vt:lpstr>
      <vt:lpstr>Zadanie_15</vt:lpstr>
      <vt:lpstr>Zadanie 16</vt:lpstr>
      <vt:lpstr>Zadanie_16a</vt:lpstr>
      <vt:lpstr>Zadanie_16b</vt:lpstr>
      <vt:lpstr>Zadanie_17</vt:lpstr>
      <vt:lpstr>Zadanie_18</vt:lpstr>
      <vt:lpstr>Zadanie_19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dcterms:created xsi:type="dcterms:W3CDTF">2019-05-11T08:24:28Z</dcterms:created>
  <dcterms:modified xsi:type="dcterms:W3CDTF">2021-05-11T17:11:00Z</dcterms:modified>
</cp:coreProperties>
</file>