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showInkAnnotation="0" autoCompressPictures="0"/>
  <bookViews>
    <workbookView xWindow="-15" yWindow="-15" windowWidth="14355" windowHeight="7185" tabRatio="500"/>
  </bookViews>
  <sheets>
    <sheet name="Arkusz1" sheetId="4" r:id="rId1"/>
  </sheets>
  <calcPr calcId="125725"/>
</workbook>
</file>

<file path=xl/calcChain.xml><?xml version="1.0" encoding="utf-8"?>
<calcChain xmlns="http://schemas.openxmlformats.org/spreadsheetml/2006/main">
  <c r="B29" i="4"/>
  <c r="D20"/>
  <c r="E20"/>
  <c r="C20"/>
  <c r="E14"/>
  <c r="D24"/>
  <c r="E7"/>
  <c r="B21"/>
  <c r="D21"/>
  <c r="B23"/>
  <c r="D23"/>
  <c r="E8"/>
  <c r="E9"/>
  <c r="E10"/>
  <c r="E11"/>
  <c r="B20"/>
  <c r="C21"/>
  <c r="E21"/>
  <c r="E22"/>
  <c r="B22"/>
  <c r="D22"/>
  <c r="B24"/>
  <c r="C22"/>
  <c r="F22"/>
  <c r="F21"/>
  <c r="E23"/>
  <c r="E24"/>
  <c r="F20"/>
  <c r="B10"/>
  <c r="B11"/>
  <c r="C23"/>
  <c r="F23"/>
  <c r="C24"/>
  <c r="F24"/>
  <c r="B26"/>
</calcChain>
</file>

<file path=xl/sharedStrings.xml><?xml version="1.0" encoding="utf-8"?>
<sst xmlns="http://schemas.openxmlformats.org/spreadsheetml/2006/main" count="27" uniqueCount="26">
  <si>
    <t>Podstawowe założenia</t>
  </si>
  <si>
    <t>Wynajem</t>
  </si>
  <si>
    <t>Kupno</t>
  </si>
  <si>
    <t>Inflacja</t>
  </si>
  <si>
    <t>Rok</t>
  </si>
  <si>
    <t>Roczny czynsz</t>
  </si>
  <si>
    <t>Miesięcznie</t>
  </si>
  <si>
    <t>Sumaryczny czynsz</t>
  </si>
  <si>
    <t>NPV wynajmu</t>
  </si>
  <si>
    <t>Cena zakupu</t>
  </si>
  <si>
    <t>Kredyt</t>
  </si>
  <si>
    <t>Okres (w latach)</t>
  </si>
  <si>
    <t>Hipoteka</t>
  </si>
  <si>
    <t>Stopa zwrotu</t>
  </si>
  <si>
    <t>Wynająć czy kupić?</t>
  </si>
  <si>
    <t>Podatek od wzb.</t>
  </si>
  <si>
    <t>Krańcowa stawka pod.</t>
  </si>
  <si>
    <t>Roczny wzr. czynszu</t>
  </si>
  <si>
    <t>Roczny wzrost wart.</t>
  </si>
  <si>
    <t>Oszczędności pod.</t>
  </si>
  <si>
    <t>Wzrost wartości</t>
  </si>
  <si>
    <t>Koszt</t>
  </si>
  <si>
    <t>NPV kupna</t>
  </si>
  <si>
    <t>Zaliczka</t>
  </si>
  <si>
    <t>Koszt alter.</t>
  </si>
  <si>
    <t>Stopa kredytu</t>
  </si>
</sst>
</file>

<file path=xl/styles.xml><?xml version="1.0" encoding="utf-8"?>
<styleSheet xmlns="http://schemas.openxmlformats.org/spreadsheetml/2006/main">
  <numFmts count="4">
    <numFmt numFmtId="164" formatCode="&quot;$&quot;#,##0_);[Red]\(&quot;$&quot;#,##0\)"/>
    <numFmt numFmtId="165" formatCode="_(&quot;$&quot;* #,##0.00_);_(&quot;$&quot;* \(#,##0.00\);_(&quot;$&quot;* &quot;-&quot;??_);_(@_)"/>
    <numFmt numFmtId="166" formatCode="_-* #,##0.00\ [$zł-415]_-;\-* #,##0.00\ [$zł-415]_-;_-* &quot;-&quot;??\ [$zł-415]_-;_-@_-"/>
    <numFmt numFmtId="167" formatCode="_-* #,##0\ [$zł-415]_-;\-* #,##0\ [$zł-415]_-;_-* &quot;-&quot;??\ [$zł-415]_-;_-@_-"/>
  </numFmts>
  <fonts count="5">
    <font>
      <sz val="10"/>
      <name val="Verdana"/>
    </font>
    <font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i/>
      <sz val="10"/>
      <name val="Verdan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3" fillId="0" borderId="4" xfId="0" applyFont="1" applyBorder="1"/>
    <xf numFmtId="0" fontId="0" fillId="0" borderId="0" xfId="0" applyBorder="1"/>
    <xf numFmtId="0" fontId="0" fillId="0" borderId="5" xfId="0" applyBorder="1"/>
    <xf numFmtId="9" fontId="3" fillId="0" borderId="0" xfId="0" applyNumberFormat="1" applyFont="1" applyBorder="1"/>
    <xf numFmtId="0" fontId="1" fillId="0" borderId="4" xfId="0" applyFont="1" applyBorder="1"/>
    <xf numFmtId="9" fontId="0" fillId="0" borderId="0" xfId="0" applyNumberFormat="1" applyBorder="1"/>
    <xf numFmtId="0" fontId="0" fillId="0" borderId="4" xfId="0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0" xfId="0" applyFont="1" applyBorder="1"/>
    <xf numFmtId="164" fontId="0" fillId="0" borderId="0" xfId="0" applyNumberFormat="1" applyBorder="1"/>
    <xf numFmtId="10" fontId="0" fillId="0" borderId="0" xfId="0" applyNumberFormat="1" applyBorder="1"/>
    <xf numFmtId="9" fontId="0" fillId="0" borderId="7" xfId="0" applyNumberFormat="1" applyBorder="1"/>
    <xf numFmtId="0" fontId="4" fillId="0" borderId="0" xfId="0" applyFont="1"/>
    <xf numFmtId="166" fontId="2" fillId="0" borderId="7" xfId="1" applyNumberFormat="1" applyFont="1" applyBorder="1"/>
    <xf numFmtId="167" fontId="0" fillId="0" borderId="0" xfId="1" applyNumberFormat="1" applyFont="1" applyBorder="1"/>
    <xf numFmtId="167" fontId="0" fillId="0" borderId="0" xfId="0" applyNumberFormat="1" applyBorder="1"/>
    <xf numFmtId="167" fontId="0" fillId="0" borderId="7" xfId="0" applyNumberFormat="1" applyBorder="1"/>
    <xf numFmtId="167" fontId="0" fillId="0" borderId="5" xfId="1" applyNumberFormat="1" applyFont="1" applyBorder="1"/>
    <xf numFmtId="0" fontId="1" fillId="0" borderId="7" xfId="0" applyFont="1" applyBorder="1"/>
    <xf numFmtId="0" fontId="1" fillId="0" borderId="5" xfId="0" applyFont="1" applyBorder="1"/>
  </cellXfs>
  <cellStyles count="2">
    <cellStyle name="Normalny" xfId="0" builtinId="0"/>
    <cellStyle name="Walutowy" xfId="1" builtinId="4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selection activeCell="B11" sqref="B11"/>
    </sheetView>
  </sheetViews>
  <sheetFormatPr defaultRowHeight="12.75"/>
  <cols>
    <col min="1" max="1" width="19.25" customWidth="1"/>
    <col min="2" max="2" width="14.125" bestFit="1" customWidth="1"/>
    <col min="3" max="3" width="11.75" bestFit="1" customWidth="1"/>
    <col min="4" max="4" width="16" customWidth="1"/>
    <col min="5" max="5" width="14.625" customWidth="1"/>
    <col min="6" max="6" width="9.25" customWidth="1"/>
    <col min="7" max="7" width="9.5" bestFit="1" customWidth="1"/>
    <col min="9" max="9" width="12.25" bestFit="1" customWidth="1"/>
  </cols>
  <sheetData>
    <row r="1" spans="1:6">
      <c r="A1" s="3" t="s">
        <v>0</v>
      </c>
      <c r="B1" s="4"/>
      <c r="C1" s="4"/>
      <c r="D1" s="4"/>
      <c r="E1" s="4"/>
      <c r="F1" s="5"/>
    </row>
    <row r="2" spans="1:6">
      <c r="A2" s="10" t="s">
        <v>16</v>
      </c>
      <c r="B2" s="11">
        <v>0.25</v>
      </c>
      <c r="C2" s="7"/>
      <c r="D2" s="7" t="s">
        <v>3</v>
      </c>
      <c r="E2" s="18">
        <v>3.5000000000000003E-2</v>
      </c>
      <c r="F2" s="8"/>
    </row>
    <row r="3" spans="1:6">
      <c r="A3" s="13" t="s">
        <v>13</v>
      </c>
      <c r="B3" s="19">
        <v>0.08</v>
      </c>
      <c r="C3" s="14"/>
      <c r="D3" s="26" t="s">
        <v>15</v>
      </c>
      <c r="E3" s="19">
        <v>0.1</v>
      </c>
      <c r="F3" s="15"/>
    </row>
    <row r="5" spans="1:6">
      <c r="A5" s="3" t="s">
        <v>1</v>
      </c>
      <c r="B5" s="4"/>
      <c r="C5" s="4"/>
      <c r="D5" s="4"/>
      <c r="E5" s="4"/>
      <c r="F5" s="5"/>
    </row>
    <row r="6" spans="1:6">
      <c r="A6" s="10" t="s">
        <v>17</v>
      </c>
      <c r="B6" s="11">
        <v>0.01</v>
      </c>
      <c r="C6" s="7"/>
      <c r="D6" s="7" t="s">
        <v>4</v>
      </c>
      <c r="E6" s="16" t="s">
        <v>5</v>
      </c>
      <c r="F6" s="8"/>
    </row>
    <row r="7" spans="1:6">
      <c r="A7" s="12" t="s">
        <v>6</v>
      </c>
      <c r="B7" s="22">
        <v>750</v>
      </c>
      <c r="C7" s="7"/>
      <c r="D7" s="7">
        <v>1</v>
      </c>
      <c r="E7" s="23">
        <f>B7*12</f>
        <v>9000</v>
      </c>
      <c r="F7" s="8"/>
    </row>
    <row r="8" spans="1:6">
      <c r="A8" s="12"/>
      <c r="B8" s="17"/>
      <c r="C8" s="7"/>
      <c r="D8" s="7">
        <v>2</v>
      </c>
      <c r="E8" s="23">
        <f>E7+E7*$B$6</f>
        <v>9090</v>
      </c>
      <c r="F8" s="8"/>
    </row>
    <row r="9" spans="1:6">
      <c r="A9" s="12"/>
      <c r="B9" s="7"/>
      <c r="C9" s="7"/>
      <c r="D9" s="7">
        <v>3</v>
      </c>
      <c r="E9" s="23">
        <f>E8+E8*$B$6</f>
        <v>9180.9</v>
      </c>
      <c r="F9" s="8"/>
    </row>
    <row r="10" spans="1:6">
      <c r="A10" s="12" t="s">
        <v>7</v>
      </c>
      <c r="B10" s="22">
        <f>SUM(E7:E11)</f>
        <v>45909.04509</v>
      </c>
      <c r="C10" s="7"/>
      <c r="D10" s="7">
        <v>4</v>
      </c>
      <c r="E10" s="23">
        <f>E9+E9*$B$6</f>
        <v>9272.7089999999989</v>
      </c>
      <c r="F10" s="8"/>
    </row>
    <row r="11" spans="1:6">
      <c r="A11" s="13" t="s">
        <v>8</v>
      </c>
      <c r="B11" s="21">
        <f>NPV(E2,E7:E11)</f>
        <v>41427.986298180214</v>
      </c>
      <c r="C11" s="14"/>
      <c r="D11" s="14">
        <v>5</v>
      </c>
      <c r="E11" s="24">
        <f>E10+E10*$B$6</f>
        <v>9365.4360899999992</v>
      </c>
      <c r="F11" s="15"/>
    </row>
    <row r="13" spans="1:6">
      <c r="A13" s="3" t="s">
        <v>2</v>
      </c>
      <c r="B13" s="4"/>
      <c r="C13" s="4"/>
      <c r="D13" s="4"/>
      <c r="E13" s="4"/>
      <c r="F13" s="5"/>
    </row>
    <row r="14" spans="1:6">
      <c r="A14" s="10" t="s">
        <v>9</v>
      </c>
      <c r="B14" s="22">
        <v>250000</v>
      </c>
      <c r="C14" s="7"/>
      <c r="D14" s="16" t="s">
        <v>10</v>
      </c>
      <c r="E14" s="22">
        <f>B14-B15</f>
        <v>200000</v>
      </c>
      <c r="F14" s="8"/>
    </row>
    <row r="15" spans="1:6">
      <c r="A15" s="10" t="s">
        <v>23</v>
      </c>
      <c r="B15" s="22">
        <v>50000</v>
      </c>
      <c r="C15" s="7"/>
      <c r="D15" s="16" t="s">
        <v>25</v>
      </c>
      <c r="E15" s="9">
        <v>0.06</v>
      </c>
      <c r="F15" s="8"/>
    </row>
    <row r="16" spans="1:6">
      <c r="A16" s="6"/>
      <c r="B16" s="7"/>
      <c r="C16" s="7"/>
      <c r="D16" s="16" t="s">
        <v>11</v>
      </c>
      <c r="E16" s="7">
        <v>30</v>
      </c>
      <c r="F16" s="8"/>
    </row>
    <row r="17" spans="1:6">
      <c r="A17" s="10" t="s">
        <v>18</v>
      </c>
      <c r="B17" s="11">
        <v>0.03</v>
      </c>
      <c r="C17" s="7"/>
      <c r="D17" s="7"/>
      <c r="E17" s="7"/>
      <c r="F17" s="8"/>
    </row>
    <row r="18" spans="1:6">
      <c r="A18" s="12"/>
      <c r="B18" s="7"/>
      <c r="C18" s="7"/>
      <c r="D18" s="7"/>
      <c r="E18" s="7"/>
      <c r="F18" s="8"/>
    </row>
    <row r="19" spans="1:6">
      <c r="A19" s="10" t="s">
        <v>4</v>
      </c>
      <c r="B19" s="16" t="s">
        <v>12</v>
      </c>
      <c r="C19" s="16" t="s">
        <v>24</v>
      </c>
      <c r="D19" s="16" t="s">
        <v>19</v>
      </c>
      <c r="E19" s="16" t="s">
        <v>20</v>
      </c>
      <c r="F19" s="27" t="s">
        <v>21</v>
      </c>
    </row>
    <row r="20" spans="1:6">
      <c r="A20" s="12">
        <v>1</v>
      </c>
      <c r="B20" s="22">
        <f>-1*12*PMT($E$15/12,$E$16*12,$E$14)</f>
        <v>14389.212603666216</v>
      </c>
      <c r="C20" s="23">
        <f>$B$15*$B$3*(1-$E$3)</f>
        <v>3600</v>
      </c>
      <c r="D20" s="22">
        <f>CUMIPMT($E$15/12,$E$16*12,$E$14,1,A20*12,0)*$B$2</f>
        <v>-2983.2972947781536</v>
      </c>
      <c r="E20" s="22">
        <f>-1*$B$17*$B$14</f>
        <v>-7500</v>
      </c>
      <c r="F20" s="25">
        <f>SUM(B20:E20)</f>
        <v>7505.915308888063</v>
      </c>
    </row>
    <row r="21" spans="1:6">
      <c r="A21" s="12">
        <v>2</v>
      </c>
      <c r="B21" s="22">
        <f>-1*12*PMT($E$15/12,$E$16*12,$E$14)</f>
        <v>14389.212603666216</v>
      </c>
      <c r="C21" s="23">
        <f>SUM($B$15,$C$20:C20)*$B$3*(1-$E$3)</f>
        <v>3859.2000000000003</v>
      </c>
      <c r="D21" s="22">
        <f>CUMIPMT($E$15/12,$E$16*12,$E$14,1+A20*12,A21*12,0)*$B$2</f>
        <v>-2945.4267570995489</v>
      </c>
      <c r="E21" s="22">
        <f>-1*$B$17*$B$14+SUM($E$20:E20)*$B$17</f>
        <v>-7725</v>
      </c>
      <c r="F21" s="25">
        <f>SUM(B21:E21)</f>
        <v>7577.9858465666675</v>
      </c>
    </row>
    <row r="22" spans="1:6">
      <c r="A22" s="12">
        <v>3</v>
      </c>
      <c r="B22" s="22">
        <f>-1*12*PMT($E$15/12,$E$16*12,$E$14)</f>
        <v>14389.212603666216</v>
      </c>
      <c r="C22" s="23">
        <f>SUM($B$15,$C$20:C21)*$B$3*(1-$E$3)</f>
        <v>4137.0623999999998</v>
      </c>
      <c r="D22" s="22">
        <f>CUMIPMT($E$15/12,$E$16*12,$E$14,1+A21*12,A22*12,0)*$B$2</f>
        <v>-2905.220447522795</v>
      </c>
      <c r="E22" s="22">
        <f>-1*$B$17*$B$14+SUM($E$20:E21)*$B$17</f>
        <v>-7956.75</v>
      </c>
      <c r="F22" s="25">
        <f>SUM(B22:E22)</f>
        <v>7664.3045561434192</v>
      </c>
    </row>
    <row r="23" spans="1:6">
      <c r="A23" s="12">
        <v>4</v>
      </c>
      <c r="B23" s="22">
        <f>-1*12*PMT($E$15/12,$E$16*12,$E$14)</f>
        <v>14389.212603666216</v>
      </c>
      <c r="C23" s="23">
        <f>SUM($B$15,$C$20:C22)*$B$3*(1-$E$3)</f>
        <v>4434.9308928</v>
      </c>
      <c r="D23" s="22">
        <f>CUMIPMT($E$15/12,$E$16*12,$E$14,1+A22*12,A23*12,0)*$B$2</f>
        <v>-2862.5343007482015</v>
      </c>
      <c r="E23" s="22">
        <f>-1*$B$17*$B$14+SUM($E$20:E22)*$B$17</f>
        <v>-8195.4524999999994</v>
      </c>
      <c r="F23" s="25">
        <f>SUM(B23:E23)</f>
        <v>7766.1566957180148</v>
      </c>
    </row>
    <row r="24" spans="1:6">
      <c r="A24" s="12">
        <v>5</v>
      </c>
      <c r="B24" s="22">
        <f>-1*12*PMT($E$15/12,$E$16*12,$E$14)</f>
        <v>14389.212603666216</v>
      </c>
      <c r="C24" s="23">
        <f>SUM($B$15,$C$20:C23)*$B$3*(1-$E$3)</f>
        <v>4754.2459170816001</v>
      </c>
      <c r="D24" s="22">
        <f>CUMIPMT($E$15/12,$E$16*12,$E$14,1+A23*12,A24*12,0)*$B$2</f>
        <v>-2817.2153658436232</v>
      </c>
      <c r="E24" s="22">
        <f>-1*$B$17*$B$14+SUM($E$20:E23)*$B$17</f>
        <v>-8441.3160750000006</v>
      </c>
      <c r="F24" s="25">
        <f>SUM(B24:E24)</f>
        <v>7884.9270799041915</v>
      </c>
    </row>
    <row r="25" spans="1:6">
      <c r="A25" s="12"/>
      <c r="B25" s="7"/>
      <c r="C25" s="7"/>
      <c r="D25" s="7"/>
      <c r="E25" s="7"/>
      <c r="F25" s="8"/>
    </row>
    <row r="26" spans="1:6">
      <c r="A26" s="13" t="s">
        <v>22</v>
      </c>
      <c r="B26" s="21">
        <f>NPV(E2,F20:F24)</f>
        <v>34645.640464797238</v>
      </c>
      <c r="C26" s="14"/>
      <c r="D26" s="14"/>
      <c r="E26" s="14"/>
      <c r="F26" s="15"/>
    </row>
    <row r="27" spans="1:6">
      <c r="A27" s="1"/>
    </row>
    <row r="29" spans="1:6">
      <c r="A29" s="2" t="s">
        <v>14</v>
      </c>
      <c r="B29" s="20" t="str">
        <f>IF(B26&lt;B11,"Kupić","Wynająć")</f>
        <v>Kupić</v>
      </c>
    </row>
  </sheetData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Milton</dc:creator>
  <cp:lastModifiedBy>Lucas</cp:lastModifiedBy>
  <dcterms:created xsi:type="dcterms:W3CDTF">2009-12-23T12:47:38Z</dcterms:created>
  <dcterms:modified xsi:type="dcterms:W3CDTF">2010-09-23T19:17:12Z</dcterms:modified>
</cp:coreProperties>
</file>