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łumaczenia\Excel\Pliki\"/>
    </mc:Choice>
  </mc:AlternateContent>
  <bookViews>
    <workbookView xWindow="4800" yWindow="0" windowWidth="12375" windowHeight="6390" firstSheet="1" activeTab="5"/>
  </bookViews>
  <sheets>
    <sheet name="Roczne spłaty kredytu" sheetId="1" r:id="rId1"/>
    <sheet name="Sprzedaż wg przedstawicieli" sheetId="2" r:id="rId2"/>
    <sheet name="Sprzedaż 2012" sheetId="3" r:id="rId3"/>
    <sheet name="ZAOKR" sheetId="5" r:id="rId4"/>
    <sheet name="JEŻELI" sheetId="6" r:id="rId5"/>
    <sheet name="SUMA.JEŻELI" sheetId="8" r:id="rId6"/>
    <sheet name="LICZ.JEŻELI" sheetId="9" r:id="rId7"/>
    <sheet name="PIERWIASTEK" sheetId="10" r:id="rId8"/>
    <sheet name="Numery kolumn i wierszy" sheetId="11" r:id="rId9"/>
    <sheet name="WYSZUKAJ.PIONOWO" sheetId="12" r:id="rId10"/>
    <sheet name="PODAJ.POZYCJĘ" sheetId="13" r:id="rId11"/>
    <sheet name="INDEX" sheetId="14" r:id="rId12"/>
  </sheets>
  <externalReferences>
    <externalReference r:id="rId13"/>
  </externalReferences>
  <definedNames>
    <definedName name="_2009_Sales" localSheetId="4">JEŻELI!$C$3:$C$21</definedName>
    <definedName name="_2009_Sales" localSheetId="6">LICZ.JEŻELI!$C$3:$C$21</definedName>
    <definedName name="_2009_Sales">'Sprzedaż wg przedstawicieli'!$C$3:$C$21</definedName>
    <definedName name="_2010_Sales" localSheetId="4">JEŻELI!$D$3:$D$21</definedName>
    <definedName name="_2010_Sales" localSheetId="6">LICZ.JEŻELI!$D$3:$D$21</definedName>
    <definedName name="_2010_Sales">'Sprzedaż wg przedstawicieli'!$D$3:$D$21</definedName>
    <definedName name="_xlnm._FilterDatabase" localSheetId="4" hidden="1">JEŻELI!$B$2:$D$21</definedName>
    <definedName name="_xlnm._FilterDatabase" localSheetId="6" hidden="1">LICZ.JEŻELI!$B$2:$D$21</definedName>
    <definedName name="_xlnm._FilterDatabase" localSheetId="1" hidden="1">'Sprzedaż wg przedstawicieli'!$B$2:$D$21</definedName>
    <definedName name="InterestRate">[1]Annual!$B$2</definedName>
    <definedName name="Principle">[1]Annual!$B$4</definedName>
    <definedName name="Sales_Rep" localSheetId="4">JEŻELI!$B$3:$B$21</definedName>
    <definedName name="Sales_Rep" localSheetId="6">LICZ.JEŻELI!$B$3:$B$21</definedName>
    <definedName name="Sales_Rep">'Sprzedaż wg przedstawicieli'!$B$3:$B$21</definedName>
    <definedName name="Term">[1]Annual!$B$3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2" l="1"/>
  <c r="C13" i="12"/>
  <c r="C12" i="12"/>
  <c r="C11" i="12"/>
  <c r="C10" i="12"/>
  <c r="A1" i="11" l="1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E3" i="9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7" i="8"/>
  <c r="E21" i="6" l="1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F2" i="5" l="1"/>
  <c r="N4" i="3" l="1"/>
  <c r="N3" i="3"/>
  <c r="N2" i="3"/>
</calcChain>
</file>

<file path=xl/sharedStrings.xml><?xml version="1.0" encoding="utf-8"?>
<sst xmlns="http://schemas.openxmlformats.org/spreadsheetml/2006/main" count="571" uniqueCount="153">
  <si>
    <t>Jan Kotas</t>
  </si>
  <si>
    <t>Mar</t>
  </si>
  <si>
    <t>Bonus?</t>
  </si>
  <si>
    <t> 10%</t>
  </si>
  <si>
    <t> 15%</t>
  </si>
  <si>
    <t> 25%</t>
  </si>
  <si>
    <t> 28%</t>
  </si>
  <si>
    <t> 33%</t>
  </si>
  <si>
    <t>--</t>
  </si>
  <si>
    <t> 35%</t>
  </si>
  <si>
    <t xml:space="preserve">Enter Account Number: </t>
  </si>
  <si>
    <t>Account Number</t>
  </si>
  <si>
    <t>Account Name</t>
  </si>
  <si>
    <t>Brimson Furniture</t>
  </si>
  <si>
    <t xml:space="preserve">Account Name is: </t>
  </si>
  <si>
    <t>Chimera Illusions</t>
  </si>
  <si>
    <t>Door Stoppers Ltd.</t>
  </si>
  <si>
    <t>Emily's Sports Palace</t>
  </si>
  <si>
    <t>Katy's Paper Products</t>
  </si>
  <si>
    <t>Meaghan Manufacturing</t>
  </si>
  <si>
    <t>O'Donoghue Inc.</t>
  </si>
  <si>
    <t>Real Solemn Officials</t>
  </si>
  <si>
    <t>Refco Office Solutions</t>
  </si>
  <si>
    <t>Renaud &amp; Son</t>
  </si>
  <si>
    <t>Rooter Office Solvents</t>
  </si>
  <si>
    <t>Simpson's Ltd.</t>
  </si>
  <si>
    <t>Voyatzis Designs</t>
  </si>
  <si>
    <t>100-009</t>
  </si>
  <si>
    <t>020-200</t>
  </si>
  <si>
    <t>141-882</t>
  </si>
  <si>
    <t>166-658</t>
  </si>
  <si>
    <t>010-045</t>
  </si>
  <si>
    <t>082-255</t>
  </si>
  <si>
    <t>121-212</t>
  </si>
  <si>
    <t>123-456</t>
  </si>
  <si>
    <t>092-111</t>
  </si>
  <si>
    <t>145-741</t>
  </si>
  <si>
    <t>070-025</t>
  </si>
  <si>
    <t>074-441</t>
  </si>
  <si>
    <t>Oprocentowanie</t>
  </si>
  <si>
    <t>Lata</t>
  </si>
  <si>
    <t>Kwota</t>
  </si>
  <si>
    <t>Roczne spłaty</t>
  </si>
  <si>
    <t>Obliczanie rocznych spłat kredytu</t>
  </si>
  <si>
    <t>Sprzedaż 2011</t>
  </si>
  <si>
    <t>Sprzedaż 2012</t>
  </si>
  <si>
    <t>SUMA</t>
  </si>
  <si>
    <t>Przedstawiciel hand.</t>
  </si>
  <si>
    <t>Anna Morawska</t>
  </si>
  <si>
    <t>Andrzej Kolas</t>
  </si>
  <si>
    <t>Maria Sidorenko</t>
  </si>
  <si>
    <t>Stefan Biłos</t>
  </si>
  <si>
    <t>Michał Rakowski</t>
  </si>
  <si>
    <t>Robert Zdyb</t>
  </si>
  <si>
    <t>Laura Gąsowska</t>
  </si>
  <si>
    <t>Anita Jasik</t>
  </si>
  <si>
    <t>Karolina Pietraszko</t>
  </si>
  <si>
    <t>Dawid Frątczak</t>
  </si>
  <si>
    <t>Paweł Precel</t>
  </si>
  <si>
    <t>Maciej Nowak</t>
  </si>
  <si>
    <t>Karol Turek</t>
  </si>
  <si>
    <t>Kamila Nosal</t>
  </si>
  <si>
    <t>Ewelina Wójcik</t>
  </si>
  <si>
    <t>Mariusz Kowalczyk</t>
  </si>
  <si>
    <t>Piotr Tomas</t>
  </si>
  <si>
    <t>Grzegorz Maciąg</t>
  </si>
  <si>
    <t>Sprzedaż</t>
  </si>
  <si>
    <t>Oddział I</t>
  </si>
  <si>
    <t>Oddział II</t>
  </si>
  <si>
    <t>Oddział III</t>
  </si>
  <si>
    <t>W SUMIE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</si>
  <si>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</si>
  <si>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</si>
  <si>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</si>
  <si>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</si>
  <si>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</si>
  <si>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</si>
  <si>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</si>
  <si>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</si>
  <si>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</si>
  <si>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</si>
  <si>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</si>
  <si>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Zaokrąglona wartość</t>
  </si>
  <si>
    <t>Średnia najniż.</t>
  </si>
  <si>
    <t>Średnia najwyż.</t>
  </si>
  <si>
    <t>Miesiąc</t>
  </si>
  <si>
    <t>Styczeń</t>
  </si>
  <si>
    <t>Luty</t>
  </si>
  <si>
    <t>Marzec</t>
  </si>
  <si>
    <t>Kwiecień</t>
  </si>
  <si>
    <t>Czerwiec</t>
  </si>
  <si>
    <t>Lipiec</t>
  </si>
  <si>
    <t>Sierpień</t>
  </si>
  <si>
    <t>Wrzesień</t>
  </si>
  <si>
    <t>Październik</t>
  </si>
  <si>
    <t>Listopad</t>
  </si>
  <si>
    <t>Grudzień</t>
  </si>
  <si>
    <t>Roczna średnia najwyż.</t>
  </si>
  <si>
    <t>Średnie temperatury w Krakowie</t>
  </si>
  <si>
    <t>Zmiana</t>
  </si>
  <si>
    <t>Przedstawiciel</t>
  </si>
  <si>
    <t>Data</t>
  </si>
  <si>
    <t>Produkt</t>
  </si>
  <si>
    <t>Sztuk</t>
  </si>
  <si>
    <t>Netto</t>
  </si>
  <si>
    <t>Promocja</t>
  </si>
  <si>
    <t>Reklama</t>
  </si>
  <si>
    <t>Rabat</t>
  </si>
  <si>
    <t>Podkładka</t>
  </si>
  <si>
    <t>Stolik pod drukarkę</t>
  </si>
  <si>
    <t>Filtr antyodblaskowy</t>
  </si>
  <si>
    <t>Uchwyt na dokumenty</t>
  </si>
  <si>
    <t>Co 10. darmo</t>
  </si>
  <si>
    <t>Gazeta</t>
  </si>
  <si>
    <t>Poczta</t>
  </si>
  <si>
    <t>Magazyn</t>
  </si>
  <si>
    <t>Stoliki pod drukarkę:</t>
  </si>
  <si>
    <t>Wzrosty w sumie:</t>
  </si>
  <si>
    <t>Analiza budynku</t>
  </si>
  <si>
    <t>Długość</t>
  </si>
  <si>
    <t>Szerokość</t>
  </si>
  <si>
    <t>Odległość między rogami</t>
  </si>
  <si>
    <t>metrów</t>
  </si>
  <si>
    <t>TO</t>
  </si>
  <si>
    <t>Dochód:</t>
  </si>
  <si>
    <t>Podatek:</t>
  </si>
  <si>
    <t>Podatki</t>
  </si>
  <si>
    <t>Jeżeli DOCHÓD OPODATKOWANY</t>
  </si>
  <si>
    <t>PODATEK wynosi</t>
  </si>
  <si>
    <t>Samotny</t>
  </si>
  <si>
    <t>WARTOŚCI DLA X -</t>
  </si>
  <si>
    <t>Od</t>
  </si>
  <si>
    <t>Do</t>
  </si>
  <si>
    <t>Ta kwota</t>
  </si>
  <si>
    <t>Plus ten %</t>
  </si>
  <si>
    <t>Z wartości powyżej</t>
  </si>
  <si>
    <t>Numer konta</t>
  </si>
  <si>
    <t>Wprowadź numer konta:</t>
  </si>
  <si>
    <t>Przypisana nazwa to:</t>
  </si>
  <si>
    <t>Przypisana nazwa</t>
  </si>
  <si>
    <t>Meble u Dzidka</t>
  </si>
  <si>
    <t>Iluzje Chimery</t>
  </si>
  <si>
    <t>Pałac Sportu Janiny</t>
  </si>
  <si>
    <t xml:space="preserve">Wyroby Papiernicze </t>
  </si>
  <si>
    <t>Klamki i Zamki</t>
  </si>
  <si>
    <t>Siwy i Synowie</t>
  </si>
  <si>
    <t>Kawiarnia Za Rogiem</t>
  </si>
  <si>
    <t>Rozwiązania Biurowe</t>
  </si>
  <si>
    <t>AAA Sumienni</t>
  </si>
  <si>
    <t>Kozie Sery</t>
  </si>
  <si>
    <t>Rozpuszczalniki od Janka</t>
  </si>
  <si>
    <t>Import-Eksport Iksińscy</t>
  </si>
  <si>
    <t>Biuro Projektowe Nuworysz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</si>
</sst>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&quot;$&quot;#,##0"/>
    <numFmt numFmtId="166" formatCode="0.0%"/>
    <numFmt numFmtId="167" formatCode="_-* #,##0.00\ [$zł-415]_-;\-* #,##0.00\ [$zł-415]_-;_-* &quot;-&quot;??\ [$zł-415]_-;_-@_-"/>
  </numFmts>
  <fonts count="1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8"/>
      <color theme="3"/>
      <name val="Calibri Light"/>
      <family val="2"/>
      <scheme val="major"/>
    </font>
    <font>
      <sz val="10"/>
      <name val="Arial"/>
      <family val="2"/>
    </font>
    <font>
      <sz val="14"/>
      <name val="Calibri"/>
      <family val="2"/>
      <scheme val="minor"/>
    </font>
    <font>
      <sz val="14"/>
      <name val="Arial"/>
      <family val="2"/>
    </font>
    <font>
      <b/>
      <sz val="14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Verdana"/>
      <family val="2"/>
    </font>
    <font>
      <b/>
      <sz val="14"/>
      <color theme="3"/>
      <name val="Calibri"/>
      <family val="2"/>
      <scheme val="minor"/>
    </font>
    <font>
      <sz val="14"/>
      <color indexed="8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4">
    <xf numFmtId="0" fontId="0" fillId="0" borderId="0"/>
    <xf numFmtId="164" fontId="5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0"/>
    <xf numFmtId="0" fontId="2" fillId="0" borderId="0"/>
    <xf numFmtId="0" fontId="1" fillId="0" borderId="0"/>
    <xf numFmtId="9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/>
  </cellStyleXfs>
  <cellXfs count="84">
    <xf numFmtId="0" fontId="0" fillId="0" borderId="0" xfId="0"/>
    <xf numFmtId="0" fontId="4" fillId="0" borderId="0" xfId="2" applyFont="1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right"/>
    </xf>
    <xf numFmtId="9" fontId="6" fillId="0" borderId="0" xfId="0" applyNumberFormat="1" applyFont="1"/>
    <xf numFmtId="1" fontId="6" fillId="0" borderId="0" xfId="0" applyNumberFormat="1" applyFont="1"/>
    <xf numFmtId="0" fontId="14" fillId="0" borderId="1" xfId="3" applyFont="1"/>
    <xf numFmtId="0" fontId="6" fillId="0" borderId="0" xfId="7" applyFont="1"/>
    <xf numFmtId="0" fontId="8" fillId="0" borderId="0" xfId="7" applyFont="1" applyAlignment="1">
      <alignment horizontal="right"/>
    </xf>
    <xf numFmtId="165" fontId="14" fillId="0" borderId="2" xfId="4" applyNumberFormat="1" applyFont="1"/>
    <xf numFmtId="165" fontId="14" fillId="0" borderId="0" xfId="5" applyNumberFormat="1" applyFont="1"/>
    <xf numFmtId="165" fontId="15" fillId="0" borderId="0" xfId="8" applyNumberFormat="1" applyFont="1"/>
    <xf numFmtId="165" fontId="16" fillId="0" borderId="3" xfId="6" applyNumberFormat="1" applyFont="1"/>
    <xf numFmtId="0" fontId="3" fillId="0" borderId="0" xfId="2"/>
    <xf numFmtId="0" fontId="8" fillId="0" borderId="0" xfId="0" applyFont="1"/>
    <xf numFmtId="0" fontId="16" fillId="0" borderId="0" xfId="9" applyFont="1"/>
    <xf numFmtId="0" fontId="17" fillId="0" borderId="0" xfId="9" applyFont="1"/>
    <xf numFmtId="0" fontId="16" fillId="0" borderId="0" xfId="9" applyFont="1" applyAlignment="1">
      <alignment horizontal="right"/>
    </xf>
    <xf numFmtId="166" fontId="6" fillId="0" borderId="0" xfId="10" applyNumberFormat="1" applyFont="1"/>
    <xf numFmtId="0" fontId="6" fillId="0" borderId="0" xfId="7" applyFont="1" applyAlignment="1">
      <alignment horizontal="center"/>
    </xf>
    <xf numFmtId="0" fontId="17" fillId="0" borderId="0" xfId="13" applyAlignment="1">
      <alignment horizontal="center"/>
    </xf>
    <xf numFmtId="0" fontId="9" fillId="0" borderId="1" xfId="3"/>
    <xf numFmtId="14" fontId="17" fillId="0" borderId="5" xfId="13" applyNumberFormat="1" applyFont="1" applyFill="1" applyBorder="1" applyAlignment="1">
      <alignment horizontal="center"/>
    </xf>
    <xf numFmtId="0" fontId="17" fillId="0" borderId="5" xfId="13" applyNumberFormat="1" applyFont="1" applyFill="1" applyBorder="1" applyAlignment="1">
      <alignment horizontal="center"/>
    </xf>
    <xf numFmtId="14" fontId="17" fillId="0" borderId="0" xfId="13" applyNumberFormat="1" applyFont="1" applyFill="1" applyBorder="1" applyAlignment="1">
      <alignment horizontal="center"/>
    </xf>
    <xf numFmtId="0" fontId="17" fillId="0" borderId="0" xfId="13" applyNumberFormat="1" applyFont="1" applyFill="1" applyBorder="1" applyAlignment="1">
      <alignment horizontal="center"/>
    </xf>
    <xf numFmtId="14" fontId="17" fillId="0" borderId="4" xfId="13" applyNumberFormat="1" applyFont="1" applyFill="1" applyBorder="1" applyAlignment="1">
      <alignment horizontal="center"/>
    </xf>
    <xf numFmtId="0" fontId="17" fillId="0" borderId="4" xfId="13" applyNumberFormat="1" applyFont="1" applyFill="1" applyBorder="1" applyAlignment="1">
      <alignment horizontal="center"/>
    </xf>
    <xf numFmtId="0" fontId="14" fillId="0" borderId="0" xfId="5" applyFont="1" applyAlignment="1">
      <alignment horizontal="right"/>
    </xf>
    <xf numFmtId="0" fontId="8" fillId="2" borderId="10" xfId="0" applyFont="1" applyFill="1" applyBorder="1" applyAlignment="1">
      <alignment horizontal="center" wrapText="1"/>
    </xf>
    <xf numFmtId="0" fontId="8" fillId="2" borderId="11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horizontal="center" wrapText="1"/>
    </xf>
    <xf numFmtId="0" fontId="8" fillId="2" borderId="11" xfId="0" applyFont="1" applyFill="1" applyBorder="1"/>
    <xf numFmtId="0" fontId="8" fillId="2" borderId="14" xfId="0" applyFont="1" applyFill="1" applyBorder="1" applyAlignment="1">
      <alignment wrapText="1"/>
    </xf>
    <xf numFmtId="0" fontId="8" fillId="2" borderId="14" xfId="0" applyFont="1" applyFill="1" applyBorder="1" applyAlignment="1">
      <alignment horizontal="center" wrapText="1"/>
    </xf>
    <xf numFmtId="0" fontId="8" fillId="2" borderId="18" xfId="0" applyFont="1" applyFill="1" applyBorder="1" applyAlignment="1">
      <alignment wrapText="1"/>
    </xf>
    <xf numFmtId="0" fontId="6" fillId="2" borderId="18" xfId="0" applyFont="1" applyFill="1" applyBorder="1" applyAlignment="1">
      <alignment wrapText="1"/>
    </xf>
    <xf numFmtId="0" fontId="6" fillId="2" borderId="18" xfId="0" applyFont="1" applyFill="1" applyBorder="1" applyAlignment="1">
      <alignment horizontal="center" wrapText="1"/>
    </xf>
    <xf numFmtId="0" fontId="6" fillId="0" borderId="0" xfId="0" applyFont="1" applyAlignment="1"/>
    <xf numFmtId="0" fontId="8" fillId="2" borderId="19" xfId="0" applyFont="1" applyFill="1" applyBorder="1" applyAlignment="1">
      <alignment wrapText="1"/>
    </xf>
    <xf numFmtId="0" fontId="6" fillId="2" borderId="14" xfId="0" applyFont="1" applyFill="1" applyBorder="1" applyAlignment="1">
      <alignment wrapText="1"/>
    </xf>
    <xf numFmtId="0" fontId="6" fillId="2" borderId="14" xfId="0" applyFont="1" applyFill="1" applyBorder="1" applyAlignment="1">
      <alignment horizontal="center" wrapText="1"/>
    </xf>
    <xf numFmtId="0" fontId="8" fillId="2" borderId="20" xfId="0" applyFont="1" applyFill="1" applyBorder="1" applyAlignment="1">
      <alignment wrapText="1"/>
    </xf>
    <xf numFmtId="0" fontId="6" fillId="0" borderId="0" xfId="0" applyFont="1" applyAlignment="1">
      <alignment horizontal="left"/>
    </xf>
    <xf numFmtId="0" fontId="8" fillId="0" borderId="21" xfId="0" applyFont="1" applyBorder="1" applyAlignment="1">
      <alignment horizontal="center"/>
    </xf>
    <xf numFmtId="0" fontId="8" fillId="0" borderId="21" xfId="0" applyFont="1" applyBorder="1"/>
    <xf numFmtId="0" fontId="6" fillId="0" borderId="22" xfId="0" applyFont="1" applyBorder="1" applyAlignment="1">
      <alignment horizontal="center"/>
    </xf>
    <xf numFmtId="0" fontId="6" fillId="0" borderId="23" xfId="0" applyFont="1" applyBorder="1"/>
    <xf numFmtId="0" fontId="6" fillId="0" borderId="24" xfId="0" applyFont="1" applyBorder="1" applyAlignment="1">
      <alignment horizontal="center"/>
    </xf>
    <xf numFmtId="0" fontId="6" fillId="0" borderId="25" xfId="0" applyFont="1" applyBorder="1"/>
    <xf numFmtId="0" fontId="6" fillId="0" borderId="26" xfId="0" applyFont="1" applyBorder="1" applyAlignment="1">
      <alignment horizontal="center"/>
    </xf>
    <xf numFmtId="0" fontId="6" fillId="0" borderId="27" xfId="0" applyFont="1" applyBorder="1"/>
    <xf numFmtId="0" fontId="6" fillId="0" borderId="0" xfId="0" applyFont="1" applyAlignment="1">
      <alignment horizontal="center"/>
    </xf>
    <xf numFmtId="0" fontId="8" fillId="0" borderId="21" xfId="0" applyFont="1" applyFill="1" applyBorder="1" applyAlignment="1">
      <alignment horizontal="center"/>
    </xf>
    <xf numFmtId="17" fontId="8" fillId="3" borderId="0" xfId="0" applyNumberFormat="1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167" fontId="6" fillId="0" borderId="0" xfId="1" applyNumberFormat="1" applyFont="1" applyAlignment="1">
      <alignment horizontal="right"/>
    </xf>
    <xf numFmtId="167" fontId="6" fillId="0" borderId="0" xfId="0" applyNumberFormat="1" applyFont="1"/>
    <xf numFmtId="167" fontId="6" fillId="0" borderId="0" xfId="7" applyNumberFormat="1" applyFont="1"/>
    <xf numFmtId="167" fontId="15" fillId="0" borderId="0" xfId="8" applyNumberFormat="1" applyFont="1"/>
    <xf numFmtId="167" fontId="17" fillId="0" borderId="5" xfId="13" applyNumberFormat="1" applyFont="1" applyFill="1" applyBorder="1" applyAlignment="1">
      <alignment horizontal="center"/>
    </xf>
    <xf numFmtId="167" fontId="17" fillId="0" borderId="0" xfId="13" applyNumberFormat="1" applyFont="1" applyFill="1" applyBorder="1" applyAlignment="1">
      <alignment horizontal="center"/>
    </xf>
    <xf numFmtId="167" fontId="17" fillId="0" borderId="4" xfId="13" applyNumberFormat="1" applyFont="1" applyFill="1" applyBorder="1" applyAlignment="1">
      <alignment horizontal="center"/>
    </xf>
    <xf numFmtId="167" fontId="6" fillId="2" borderId="18" xfId="0" applyNumberFormat="1" applyFont="1" applyFill="1" applyBorder="1" applyAlignment="1">
      <alignment wrapText="1"/>
    </xf>
    <xf numFmtId="167" fontId="6" fillId="2" borderId="14" xfId="0" applyNumberFormat="1" applyFont="1" applyFill="1" applyBorder="1" applyAlignment="1">
      <alignment wrapText="1"/>
    </xf>
    <xf numFmtId="167" fontId="6" fillId="2" borderId="14" xfId="0" applyNumberFormat="1" applyFont="1" applyFill="1" applyBorder="1" applyAlignment="1">
      <alignment horizontal="center" wrapText="1"/>
    </xf>
    <xf numFmtId="0" fontId="8" fillId="2" borderId="12" xfId="0" applyFont="1" applyFill="1" applyBorder="1" applyAlignment="1">
      <alignment wrapText="1"/>
    </xf>
    <xf numFmtId="0" fontId="8" fillId="2" borderId="13" xfId="0" applyFont="1" applyFill="1" applyBorder="1" applyAlignment="1">
      <alignment wrapText="1"/>
    </xf>
    <xf numFmtId="0" fontId="8" fillId="2" borderId="17" xfId="0" applyFont="1" applyFill="1" applyBorder="1" applyAlignment="1">
      <alignment wrapText="1"/>
    </xf>
    <xf numFmtId="0" fontId="8" fillId="2" borderId="0" xfId="0" applyFont="1" applyFill="1" applyAlignment="1">
      <alignment wrapText="1"/>
    </xf>
    <xf numFmtId="0" fontId="6" fillId="2" borderId="6" xfId="0" applyFont="1" applyFill="1" applyBorder="1" applyAlignment="1">
      <alignment wrapText="1"/>
    </xf>
    <xf numFmtId="0" fontId="8" fillId="2" borderId="7" xfId="0" applyFont="1" applyFill="1" applyBorder="1" applyAlignment="1">
      <alignment wrapText="1"/>
    </xf>
    <xf numFmtId="0" fontId="8" fillId="2" borderId="8" xfId="0" applyFont="1" applyFill="1" applyBorder="1" applyAlignment="1">
      <alignment wrapText="1"/>
    </xf>
    <xf numFmtId="0" fontId="8" fillId="2" borderId="10" xfId="0" applyFont="1" applyFill="1" applyBorder="1" applyAlignment="1">
      <alignment wrapText="1"/>
    </xf>
    <xf numFmtId="0" fontId="8" fillId="2" borderId="11" xfId="0" applyFont="1" applyFill="1" applyBorder="1" applyAlignment="1">
      <alignment wrapText="1"/>
    </xf>
    <xf numFmtId="0" fontId="8" fillId="2" borderId="15" xfId="0" applyFont="1" applyFill="1" applyBorder="1" applyAlignment="1">
      <alignment wrapText="1"/>
    </xf>
    <xf numFmtId="0" fontId="8" fillId="2" borderId="16" xfId="0" applyFont="1" applyFill="1" applyBorder="1" applyAlignment="1">
      <alignment wrapText="1"/>
    </xf>
    <xf numFmtId="0" fontId="8" fillId="2" borderId="7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8" fillId="2" borderId="9" xfId="0" applyFont="1" applyFill="1" applyBorder="1" applyAlignment="1">
      <alignment horizontal="center" wrapText="1"/>
    </xf>
    <xf numFmtId="0" fontId="8" fillId="2" borderId="12" xfId="0" applyFont="1" applyFill="1" applyBorder="1" applyAlignment="1">
      <alignment horizontal="center" wrapText="1"/>
    </xf>
    <xf numFmtId="0" fontId="8" fillId="2" borderId="13" xfId="0" applyFont="1" applyFill="1" applyBorder="1" applyAlignment="1">
      <alignment horizontal="center" wrapText="1"/>
    </xf>
    <xf numFmtId="0" fontId="17" fillId="0" borderId="28" xfId="13" applyNumberFormat="1" applyFont="1" applyFill="1" applyBorder="1" applyAlignment="1">
      <alignment horizontal="center"/>
    </xf>
  </cellXfs>
  <cellStyles count="14">
    <cellStyle name="Currency 2" xfId="11"/>
    <cellStyle name="Nagłówek 1" xfId="3" builtinId="16"/>
    <cellStyle name="Nagłówek 2" xfId="4" builtinId="17"/>
    <cellStyle name="Nagłówek 4" xfId="5" builtinId="19"/>
    <cellStyle name="Normal 2" xfId="7"/>
    <cellStyle name="Normal 3" xfId="8"/>
    <cellStyle name="Normal 4" xfId="9"/>
    <cellStyle name="Normal 5" xfId="13"/>
    <cellStyle name="Normalny" xfId="0" builtinId="0"/>
    <cellStyle name="Percent 2" xfId="10"/>
    <cellStyle name="Percent 3" xfId="12"/>
    <cellStyle name="Suma" xfId="6" builtinId="25"/>
    <cellStyle name="Tytuł" xfId="2" builtinId="1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2" name="Picture 1" descr="njs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9525" cy="952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ul/Documents/Loan%20Paymen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ual"/>
      <sheetName val="Monthly"/>
    </sheetNames>
    <sheetDataSet>
      <sheetData sheetId="0">
        <row r="2">
          <cell r="B2">
            <v>0.08</v>
          </cell>
        </row>
        <row r="3">
          <cell r="B3">
            <v>5</v>
          </cell>
        </row>
        <row r="4">
          <cell r="B4">
            <v>10000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6" sqref="B6"/>
    </sheetView>
  </sheetViews>
  <sheetFormatPr defaultColWidth="8.85546875" defaultRowHeight="18" x14ac:dyDescent="0.25"/>
  <cols>
    <col min="1" max="1" width="22.28515625" style="3" customWidth="1"/>
    <col min="2" max="2" width="18.42578125" style="3" bestFit="1" customWidth="1"/>
    <col min="3" max="16384" width="8.85546875" style="3"/>
  </cols>
  <sheetData>
    <row r="1" spans="1:2" ht="23.25" x14ac:dyDescent="0.35">
      <c r="A1" s="1" t="s">
        <v>43</v>
      </c>
      <c r="B1" s="2"/>
    </row>
    <row r="2" spans="1:2" ht="18.75" x14ac:dyDescent="0.3">
      <c r="A2" s="4" t="s">
        <v>39</v>
      </c>
      <c r="B2" s="5">
        <v>0.06</v>
      </c>
    </row>
    <row r="3" spans="1:2" ht="18.75" x14ac:dyDescent="0.3">
      <c r="A3" s="4" t="s">
        <v>40</v>
      </c>
      <c r="B3" s="6">
        <v>30</v>
      </c>
    </row>
    <row r="4" spans="1:2" ht="18.75" x14ac:dyDescent="0.3">
      <c r="A4" s="4" t="s">
        <v>41</v>
      </c>
      <c r="B4" s="57">
        <v>150000</v>
      </c>
    </row>
    <row r="5" spans="1:2" ht="18.75" x14ac:dyDescent="0.3">
      <c r="A5" s="4" t="s">
        <v>42</v>
      </c>
      <c r="B5" s="58"/>
    </row>
  </sheetData>
  <pageMargins left="0.75" right="0.75" top="1" bottom="1" header="0.5" footer="0.5"/>
  <pageSetup orientation="portrait" horizontalDpi="4294967292" verticalDpi="4294967292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A8" sqref="A8:G8"/>
    </sheetView>
  </sheetViews>
  <sheetFormatPr defaultRowHeight="18.75" x14ac:dyDescent="0.3"/>
  <cols>
    <col min="1" max="1" width="11.5703125" style="2" customWidth="1"/>
    <col min="2" max="2" width="16.85546875" style="2" bestFit="1" customWidth="1"/>
    <col min="3" max="4" width="17.85546875" style="2" bestFit="1" customWidth="1"/>
    <col min="5" max="5" width="16.28515625" style="2" bestFit="1" customWidth="1"/>
    <col min="6" max="6" width="9.140625" style="2"/>
    <col min="7" max="7" width="17.85546875" style="2" bestFit="1" customWidth="1"/>
    <col min="8" max="16384" width="9.140625" style="2"/>
  </cols>
  <sheetData>
    <row r="1" spans="1:7" x14ac:dyDescent="0.3">
      <c r="A1" s="70" t="s">
        <v>126</v>
      </c>
      <c r="B1" s="70"/>
      <c r="C1" s="70"/>
      <c r="D1" s="70"/>
      <c r="E1" s="70"/>
      <c r="F1" s="70"/>
      <c r="G1" s="70"/>
    </row>
    <row r="2" spans="1:7" x14ac:dyDescent="0.3">
      <c r="A2" s="70"/>
      <c r="B2" s="70"/>
      <c r="C2" s="70"/>
      <c r="D2" s="70"/>
      <c r="E2" s="70"/>
      <c r="F2" s="70"/>
      <c r="G2" s="70"/>
    </row>
    <row r="3" spans="1:7" x14ac:dyDescent="0.3">
      <c r="A3" s="71"/>
      <c r="B3" s="71"/>
      <c r="C3" s="71"/>
      <c r="D3" s="71"/>
      <c r="E3" s="71"/>
      <c r="F3" s="71"/>
      <c r="G3" s="71"/>
    </row>
    <row r="4" spans="1:7" ht="36" customHeight="1" x14ac:dyDescent="0.3">
      <c r="A4" s="72"/>
      <c r="B4" s="73"/>
      <c r="C4" s="78" t="s">
        <v>127</v>
      </c>
      <c r="D4" s="79"/>
      <c r="E4" s="78" t="s">
        <v>128</v>
      </c>
      <c r="F4" s="80"/>
      <c r="G4" s="79"/>
    </row>
    <row r="5" spans="1:7" x14ac:dyDescent="0.3">
      <c r="A5" s="74"/>
      <c r="B5" s="75"/>
      <c r="C5" s="30"/>
      <c r="D5" s="31"/>
      <c r="E5" s="30"/>
      <c r="F5" s="32"/>
      <c r="G5" s="33"/>
    </row>
    <row r="6" spans="1:7" x14ac:dyDescent="0.3">
      <c r="A6" s="74"/>
      <c r="B6" s="75"/>
      <c r="C6" s="81" t="s">
        <v>123</v>
      </c>
      <c r="D6" s="82"/>
      <c r="E6" s="82"/>
      <c r="F6" s="82"/>
      <c r="G6" s="34"/>
    </row>
    <row r="7" spans="1:7" ht="37.5" x14ac:dyDescent="0.3">
      <c r="A7" s="76"/>
      <c r="B7" s="77"/>
      <c r="C7" s="35" t="s">
        <v>131</v>
      </c>
      <c r="D7" s="35" t="s">
        <v>132</v>
      </c>
      <c r="E7" s="35" t="s">
        <v>133</v>
      </c>
      <c r="F7" s="35" t="s">
        <v>134</v>
      </c>
      <c r="G7" s="34" t="s">
        <v>135</v>
      </c>
    </row>
    <row r="8" spans="1:7" x14ac:dyDescent="0.3">
      <c r="A8" s="67" t="s">
        <v>130</v>
      </c>
      <c r="B8" s="68"/>
      <c r="C8" s="68"/>
      <c r="D8" s="68"/>
      <c r="E8" s="68"/>
      <c r="F8" s="68"/>
      <c r="G8" s="69"/>
    </row>
    <row r="9" spans="1:7" s="39" customFormat="1" x14ac:dyDescent="0.3">
      <c r="A9" s="36" t="s">
        <v>129</v>
      </c>
      <c r="B9" s="37"/>
      <c r="C9" s="64">
        <v>0</v>
      </c>
      <c r="D9" s="64">
        <v>8700</v>
      </c>
      <c r="E9" s="64">
        <v>0</v>
      </c>
      <c r="F9" s="38" t="s">
        <v>3</v>
      </c>
      <c r="G9" s="64">
        <v>0</v>
      </c>
    </row>
    <row r="10" spans="1:7" x14ac:dyDescent="0.3">
      <c r="A10" s="40"/>
      <c r="B10" s="41"/>
      <c r="C10" s="65">
        <f>D9</f>
        <v>8700</v>
      </c>
      <c r="D10" s="65">
        <v>35350</v>
      </c>
      <c r="E10" s="65">
        <v>700</v>
      </c>
      <c r="F10" s="42" t="s">
        <v>4</v>
      </c>
      <c r="G10" s="65">
        <v>7000</v>
      </c>
    </row>
    <row r="11" spans="1:7" x14ac:dyDescent="0.3">
      <c r="A11" s="40"/>
      <c r="B11" s="41"/>
      <c r="C11" s="65">
        <f>D10</f>
        <v>35350</v>
      </c>
      <c r="D11" s="65">
        <v>85650</v>
      </c>
      <c r="E11" s="65">
        <v>3910</v>
      </c>
      <c r="F11" s="42" t="s">
        <v>5</v>
      </c>
      <c r="G11" s="65">
        <v>28400</v>
      </c>
    </row>
    <row r="12" spans="1:7" x14ac:dyDescent="0.3">
      <c r="A12" s="40"/>
      <c r="B12" s="41"/>
      <c r="C12" s="65">
        <f>D11</f>
        <v>85650</v>
      </c>
      <c r="D12" s="65">
        <v>178650</v>
      </c>
      <c r="E12" s="65">
        <v>14010</v>
      </c>
      <c r="F12" s="42" t="s">
        <v>6</v>
      </c>
      <c r="G12" s="65">
        <v>68800</v>
      </c>
    </row>
    <row r="13" spans="1:7" x14ac:dyDescent="0.3">
      <c r="A13" s="40"/>
      <c r="B13" s="41"/>
      <c r="C13" s="65">
        <f>D12</f>
        <v>178650</v>
      </c>
      <c r="D13" s="65">
        <v>388350</v>
      </c>
      <c r="E13" s="65">
        <v>34926</v>
      </c>
      <c r="F13" s="42" t="s">
        <v>7</v>
      </c>
      <c r="G13" s="65">
        <v>143500</v>
      </c>
    </row>
    <row r="14" spans="1:7" x14ac:dyDescent="0.3">
      <c r="A14" s="43"/>
      <c r="B14" s="41"/>
      <c r="C14" s="65">
        <f>D13</f>
        <v>388350</v>
      </c>
      <c r="D14" s="66" t="s">
        <v>8</v>
      </c>
      <c r="E14" s="65">
        <v>90514.5</v>
      </c>
      <c r="F14" s="42" t="s">
        <v>9</v>
      </c>
      <c r="G14" s="65">
        <v>311950</v>
      </c>
    </row>
    <row r="16" spans="1:7" x14ac:dyDescent="0.3">
      <c r="A16" s="15" t="s">
        <v>124</v>
      </c>
      <c r="B16" s="58">
        <v>50000</v>
      </c>
    </row>
    <row r="17" spans="1:2" x14ac:dyDescent="0.3">
      <c r="A17" s="15" t="s">
        <v>125</v>
      </c>
      <c r="B17" s="44"/>
    </row>
  </sheetData>
  <mergeCells count="7">
    <mergeCell ref="A8:G8"/>
    <mergeCell ref="A1:G2"/>
    <mergeCell ref="A3:G3"/>
    <mergeCell ref="A4:B7"/>
    <mergeCell ref="C4:D4"/>
    <mergeCell ref="E4:G4"/>
    <mergeCell ref="C6:F6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5"/>
  <sheetViews>
    <sheetView showGridLines="0" workbookViewId="0">
      <selection activeCell="E16" sqref="E16"/>
    </sheetView>
  </sheetViews>
  <sheetFormatPr defaultRowHeight="18.75" x14ac:dyDescent="0.3"/>
  <cols>
    <col min="1" max="1" width="29" style="2" bestFit="1" customWidth="1"/>
    <col min="2" max="2" width="22.42578125" style="2" bestFit="1" customWidth="1"/>
    <col min="3" max="3" width="2.7109375" style="2" customWidth="1"/>
    <col min="4" max="4" width="20.7109375" style="53" bestFit="1" customWidth="1"/>
    <col min="5" max="5" width="32.85546875" style="2" bestFit="1" customWidth="1"/>
    <col min="6" max="16384" width="9.140625" style="2"/>
  </cols>
  <sheetData>
    <row r="2" spans="1:5" x14ac:dyDescent="0.3">
      <c r="A2" s="4" t="s">
        <v>137</v>
      </c>
      <c r="B2" s="55" t="s">
        <v>29</v>
      </c>
      <c r="D2" s="45" t="s">
        <v>136</v>
      </c>
      <c r="E2" s="46" t="s">
        <v>139</v>
      </c>
    </row>
    <row r="3" spans="1:5" x14ac:dyDescent="0.3">
      <c r="A3" s="4"/>
      <c r="B3" s="53"/>
      <c r="D3" s="47" t="s">
        <v>27</v>
      </c>
      <c r="E3" s="48" t="s">
        <v>140</v>
      </c>
    </row>
    <row r="4" spans="1:5" x14ac:dyDescent="0.3">
      <c r="A4" s="4" t="s">
        <v>138</v>
      </c>
      <c r="B4" s="54"/>
      <c r="D4" s="49" t="s">
        <v>28</v>
      </c>
      <c r="E4" s="50" t="s">
        <v>141</v>
      </c>
    </row>
    <row r="5" spans="1:5" x14ac:dyDescent="0.3">
      <c r="D5" s="49" t="s">
        <v>31</v>
      </c>
      <c r="E5" s="50" t="s">
        <v>144</v>
      </c>
    </row>
    <row r="6" spans="1:5" x14ac:dyDescent="0.3">
      <c r="D6" s="49" t="s">
        <v>32</v>
      </c>
      <c r="E6" s="50" t="s">
        <v>142</v>
      </c>
    </row>
    <row r="7" spans="1:5" x14ac:dyDescent="0.3">
      <c r="D7" s="49" t="s">
        <v>33</v>
      </c>
      <c r="E7" s="50" t="s">
        <v>143</v>
      </c>
    </row>
    <row r="8" spans="1:5" x14ac:dyDescent="0.3">
      <c r="D8" s="49" t="s">
        <v>34</v>
      </c>
      <c r="E8" s="50" t="s">
        <v>146</v>
      </c>
    </row>
    <row r="9" spans="1:5" x14ac:dyDescent="0.3">
      <c r="D9" s="49" t="s">
        <v>35</v>
      </c>
      <c r="E9" s="50" t="s">
        <v>145</v>
      </c>
    </row>
    <row r="10" spans="1:5" x14ac:dyDescent="0.3">
      <c r="D10" s="49" t="s">
        <v>29</v>
      </c>
      <c r="E10" s="50" t="s">
        <v>148</v>
      </c>
    </row>
    <row r="11" spans="1:5" x14ac:dyDescent="0.3">
      <c r="D11" s="49" t="s">
        <v>36</v>
      </c>
      <c r="E11" s="50" t="s">
        <v>147</v>
      </c>
    </row>
    <row r="12" spans="1:5" x14ac:dyDescent="0.3">
      <c r="D12" s="49" t="s">
        <v>37</v>
      </c>
      <c r="E12" s="50" t="s">
        <v>149</v>
      </c>
    </row>
    <row r="13" spans="1:5" x14ac:dyDescent="0.3">
      <c r="D13" s="49" t="s">
        <v>38</v>
      </c>
      <c r="E13" s="50" t="s">
        <v>150</v>
      </c>
    </row>
    <row r="14" spans="1:5" x14ac:dyDescent="0.3">
      <c r="D14" s="49" t="s">
        <v>30</v>
      </c>
      <c r="E14" s="50" t="s">
        <v>151</v>
      </c>
    </row>
    <row r="15" spans="1:5" x14ac:dyDescent="0.3">
      <c r="D15" s="51" t="s">
        <v>29</v>
      </c>
      <c r="E15" s="52" t="s">
        <v>152</v>
      </c>
    </row>
  </sheetData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5"/>
  <sheetViews>
    <sheetView showGridLines="0" workbookViewId="0">
      <selection activeCell="B4" sqref="B4"/>
    </sheetView>
  </sheetViews>
  <sheetFormatPr defaultRowHeight="18.75" x14ac:dyDescent="0.3"/>
  <cols>
    <col min="1" max="1" width="29" style="2" bestFit="1" customWidth="1"/>
    <col min="2" max="2" width="25.28515625" style="2" bestFit="1" customWidth="1"/>
    <col min="3" max="3" width="2.7109375" style="2" customWidth="1"/>
    <col min="4" max="4" width="20.7109375" style="53" bestFit="1" customWidth="1"/>
    <col min="5" max="5" width="29" style="2" bestFit="1" customWidth="1"/>
    <col min="6" max="16384" width="9.140625" style="2"/>
  </cols>
  <sheetData>
    <row r="2" spans="1:5" x14ac:dyDescent="0.3">
      <c r="A2" s="4" t="s">
        <v>10</v>
      </c>
      <c r="B2" s="56" t="s">
        <v>32</v>
      </c>
      <c r="D2" s="45" t="s">
        <v>11</v>
      </c>
      <c r="E2" s="46" t="s">
        <v>12</v>
      </c>
    </row>
    <row r="3" spans="1:5" x14ac:dyDescent="0.3">
      <c r="A3" s="4"/>
      <c r="B3" s="53"/>
      <c r="D3" s="47" t="s">
        <v>27</v>
      </c>
      <c r="E3" s="48" t="s">
        <v>13</v>
      </c>
    </row>
    <row r="4" spans="1:5" x14ac:dyDescent="0.3">
      <c r="A4" s="4" t="s">
        <v>14</v>
      </c>
      <c r="B4" s="54"/>
      <c r="D4" s="49" t="s">
        <v>28</v>
      </c>
      <c r="E4" s="50" t="s">
        <v>15</v>
      </c>
    </row>
    <row r="5" spans="1:5" x14ac:dyDescent="0.3">
      <c r="D5" s="49" t="s">
        <v>31</v>
      </c>
      <c r="E5" s="50" t="s">
        <v>16</v>
      </c>
    </row>
    <row r="6" spans="1:5" x14ac:dyDescent="0.3">
      <c r="D6" s="49" t="s">
        <v>32</v>
      </c>
      <c r="E6" s="50" t="s">
        <v>17</v>
      </c>
    </row>
    <row r="7" spans="1:5" x14ac:dyDescent="0.3">
      <c r="D7" s="49" t="s">
        <v>33</v>
      </c>
      <c r="E7" s="50" t="s">
        <v>18</v>
      </c>
    </row>
    <row r="8" spans="1:5" x14ac:dyDescent="0.3">
      <c r="D8" s="49" t="s">
        <v>34</v>
      </c>
      <c r="E8" s="50" t="s">
        <v>19</v>
      </c>
    </row>
    <row r="9" spans="1:5" x14ac:dyDescent="0.3">
      <c r="D9" s="49" t="s">
        <v>35</v>
      </c>
      <c r="E9" s="50" t="s">
        <v>20</v>
      </c>
    </row>
    <row r="10" spans="1:5" x14ac:dyDescent="0.3">
      <c r="D10" s="49" t="s">
        <v>29</v>
      </c>
      <c r="E10" s="50" t="s">
        <v>21</v>
      </c>
    </row>
    <row r="11" spans="1:5" x14ac:dyDescent="0.3">
      <c r="D11" s="49" t="s">
        <v>36</v>
      </c>
      <c r="E11" s="50" t="s">
        <v>22</v>
      </c>
    </row>
    <row r="12" spans="1:5" x14ac:dyDescent="0.3">
      <c r="D12" s="49" t="s">
        <v>37</v>
      </c>
      <c r="E12" s="50" t="s">
        <v>23</v>
      </c>
    </row>
    <row r="13" spans="1:5" x14ac:dyDescent="0.3">
      <c r="D13" s="49" t="s">
        <v>38</v>
      </c>
      <c r="E13" s="50" t="s">
        <v>24</v>
      </c>
    </row>
    <row r="14" spans="1:5" x14ac:dyDescent="0.3">
      <c r="D14" s="49" t="s">
        <v>30</v>
      </c>
      <c r="E14" s="50" t="s">
        <v>25</v>
      </c>
    </row>
    <row r="15" spans="1:5" x14ac:dyDescent="0.3">
      <c r="D15" s="51" t="s">
        <v>29</v>
      </c>
      <c r="E15" s="52" t="s">
        <v>26</v>
      </c>
    </row>
  </sheetData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B2:D22"/>
  <sheetViews>
    <sheetView topLeftCell="A4" workbookViewId="0">
      <selection activeCell="B3" sqref="B3:B21"/>
    </sheetView>
  </sheetViews>
  <sheetFormatPr defaultColWidth="12.5703125" defaultRowHeight="18.75" x14ac:dyDescent="0.3"/>
  <cols>
    <col min="1" max="1" width="12.5703125" style="8"/>
    <col min="2" max="2" width="26" style="8" bestFit="1" customWidth="1"/>
    <col min="3" max="4" width="18.42578125" style="8" bestFit="1" customWidth="1"/>
    <col min="5" max="16384" width="12.5703125" style="8"/>
  </cols>
  <sheetData>
    <row r="2" spans="2:4" ht="19.5" thickBot="1" x14ac:dyDescent="0.35">
      <c r="B2" s="7" t="s">
        <v>47</v>
      </c>
      <c r="C2" s="7" t="s">
        <v>44</v>
      </c>
      <c r="D2" s="7" t="s">
        <v>45</v>
      </c>
    </row>
    <row r="3" spans="2:4" ht="19.5" thickTop="1" x14ac:dyDescent="0.3">
      <c r="B3" s="8" t="s">
        <v>48</v>
      </c>
      <c r="C3" s="59">
        <v>996336</v>
      </c>
      <c r="D3" s="59">
        <v>960492</v>
      </c>
    </row>
    <row r="4" spans="2:4" x14ac:dyDescent="0.3">
      <c r="B4" s="8" t="s">
        <v>49</v>
      </c>
      <c r="C4" s="59">
        <v>606731</v>
      </c>
      <c r="D4" s="59">
        <v>577983</v>
      </c>
    </row>
    <row r="5" spans="2:4" x14ac:dyDescent="0.3">
      <c r="B5" s="8" t="s">
        <v>0</v>
      </c>
      <c r="C5" s="59">
        <v>622781</v>
      </c>
      <c r="D5" s="59">
        <v>967580</v>
      </c>
    </row>
    <row r="6" spans="2:4" x14ac:dyDescent="0.3">
      <c r="B6" s="8" t="s">
        <v>50</v>
      </c>
      <c r="C6" s="59">
        <v>765327</v>
      </c>
      <c r="D6" s="59">
        <v>771399</v>
      </c>
    </row>
    <row r="7" spans="2:4" x14ac:dyDescent="0.3">
      <c r="B7" s="8" t="s">
        <v>51</v>
      </c>
      <c r="C7" s="59">
        <v>863589</v>
      </c>
      <c r="D7" s="59">
        <v>827213</v>
      </c>
    </row>
    <row r="8" spans="2:4" x14ac:dyDescent="0.3">
      <c r="B8" s="8" t="s">
        <v>52</v>
      </c>
      <c r="C8" s="59">
        <v>795518</v>
      </c>
      <c r="D8" s="59">
        <v>669394</v>
      </c>
    </row>
    <row r="9" spans="2:4" x14ac:dyDescent="0.3">
      <c r="B9" s="8" t="s">
        <v>53</v>
      </c>
      <c r="C9" s="59">
        <v>722740</v>
      </c>
      <c r="D9" s="59">
        <v>626945</v>
      </c>
    </row>
    <row r="10" spans="2:4" x14ac:dyDescent="0.3">
      <c r="B10" s="8" t="s">
        <v>54</v>
      </c>
      <c r="C10" s="59">
        <v>992059</v>
      </c>
      <c r="D10" s="59">
        <v>574472</v>
      </c>
    </row>
    <row r="11" spans="2:4" x14ac:dyDescent="0.3">
      <c r="B11" s="8" t="s">
        <v>55</v>
      </c>
      <c r="C11" s="59">
        <v>659380</v>
      </c>
      <c r="D11" s="59">
        <v>827932</v>
      </c>
    </row>
    <row r="12" spans="2:4" x14ac:dyDescent="0.3">
      <c r="B12" s="8" t="s">
        <v>56</v>
      </c>
      <c r="C12" s="59">
        <v>509623</v>
      </c>
      <c r="D12" s="59">
        <v>569609</v>
      </c>
    </row>
    <row r="13" spans="2:4" x14ac:dyDescent="0.3">
      <c r="B13" s="8" t="s">
        <v>57</v>
      </c>
      <c r="C13" s="59">
        <v>987777</v>
      </c>
      <c r="D13" s="59">
        <v>558601</v>
      </c>
    </row>
    <row r="14" spans="2:4" x14ac:dyDescent="0.3">
      <c r="B14" s="8" t="s">
        <v>58</v>
      </c>
      <c r="C14" s="59">
        <v>685091</v>
      </c>
      <c r="D14" s="59">
        <v>692182</v>
      </c>
    </row>
    <row r="15" spans="2:4" x14ac:dyDescent="0.3">
      <c r="B15" s="8" t="s">
        <v>59</v>
      </c>
      <c r="C15" s="59">
        <v>540484</v>
      </c>
      <c r="D15" s="59">
        <v>693762</v>
      </c>
    </row>
    <row r="16" spans="2:4" x14ac:dyDescent="0.3">
      <c r="B16" s="8" t="s">
        <v>60</v>
      </c>
      <c r="C16" s="59">
        <v>650733</v>
      </c>
      <c r="D16" s="59">
        <v>823034</v>
      </c>
    </row>
    <row r="17" spans="2:4" x14ac:dyDescent="0.3">
      <c r="B17" s="8" t="s">
        <v>61</v>
      </c>
      <c r="C17" s="59">
        <v>509863</v>
      </c>
      <c r="D17" s="59">
        <v>511569</v>
      </c>
    </row>
    <row r="18" spans="2:4" x14ac:dyDescent="0.3">
      <c r="B18" s="8" t="s">
        <v>62</v>
      </c>
      <c r="C18" s="59">
        <v>503699</v>
      </c>
      <c r="D18" s="59">
        <v>975455</v>
      </c>
    </row>
    <row r="19" spans="2:4" x14ac:dyDescent="0.3">
      <c r="B19" s="8" t="s">
        <v>63</v>
      </c>
      <c r="C19" s="59">
        <v>630263</v>
      </c>
      <c r="D19" s="59">
        <v>599514</v>
      </c>
    </row>
    <row r="20" spans="2:4" x14ac:dyDescent="0.3">
      <c r="B20" s="8" t="s">
        <v>64</v>
      </c>
      <c r="C20" s="59">
        <v>779722</v>
      </c>
      <c r="D20" s="59">
        <v>596353</v>
      </c>
    </row>
    <row r="21" spans="2:4" x14ac:dyDescent="0.3">
      <c r="B21" s="8" t="s">
        <v>65</v>
      </c>
      <c r="C21" s="59">
        <v>592802</v>
      </c>
      <c r="D21" s="59">
        <v>652171</v>
      </c>
    </row>
    <row r="22" spans="2:4" x14ac:dyDescent="0.3">
      <c r="B22" s="9" t="s">
        <v>46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6"/>
  <sheetViews>
    <sheetView workbookViewId="0"/>
  </sheetViews>
  <sheetFormatPr defaultColWidth="8.85546875" defaultRowHeight="18.75" x14ac:dyDescent="0.3"/>
  <cols>
    <col min="1" max="1" width="16" style="12" bestFit="1" customWidth="1"/>
    <col min="2" max="13" width="16.85546875" style="12" bestFit="1" customWidth="1"/>
    <col min="14" max="14" width="18.42578125" style="12" bestFit="1" customWidth="1"/>
    <col min="15" max="16384" width="8.85546875" style="12"/>
  </cols>
  <sheetData>
    <row r="1" spans="1:14" s="10" customFormat="1" ht="19.5" thickBot="1" x14ac:dyDescent="0.35">
      <c r="A1" s="10" t="s">
        <v>66</v>
      </c>
      <c r="B1" s="10" t="s">
        <v>71</v>
      </c>
      <c r="C1" s="10" t="s">
        <v>72</v>
      </c>
      <c r="D1" s="10" t="s">
        <v>1</v>
      </c>
      <c r="E1" s="10" t="s">
        <v>73</v>
      </c>
      <c r="F1" s="10" t="s">
        <v>74</v>
      </c>
      <c r="G1" s="10" t="s">
        <v>75</v>
      </c>
      <c r="H1" s="10" t="s">
        <v>76</v>
      </c>
      <c r="I1" s="10" t="s">
        <v>77</v>
      </c>
      <c r="J1" s="10" t="s">
        <v>78</v>
      </c>
      <c r="K1" s="10" t="s">
        <v>79</v>
      </c>
      <c r="L1" s="10" t="s">
        <v>80</v>
      </c>
      <c r="M1" s="10" t="s">
        <v>81</v>
      </c>
      <c r="N1" s="10" t="s">
        <v>46</v>
      </c>
    </row>
    <row r="2" spans="1:14" ht="19.5" thickTop="1" x14ac:dyDescent="0.3">
      <c r="A2" s="11" t="s">
        <v>67</v>
      </c>
      <c r="B2" s="60">
        <v>23500</v>
      </c>
      <c r="C2" s="60">
        <v>23000</v>
      </c>
      <c r="D2" s="60">
        <v>24000</v>
      </c>
      <c r="E2" s="60">
        <v>25100</v>
      </c>
      <c r="F2" s="60">
        <v>25000</v>
      </c>
      <c r="G2" s="60">
        <v>25400</v>
      </c>
      <c r="H2" s="60">
        <v>26000</v>
      </c>
      <c r="I2" s="60">
        <v>24000</v>
      </c>
      <c r="J2" s="60">
        <v>24000</v>
      </c>
      <c r="K2" s="60">
        <v>26000</v>
      </c>
      <c r="L2" s="60">
        <v>24000</v>
      </c>
      <c r="M2" s="60">
        <v>24000</v>
      </c>
      <c r="N2" s="60">
        <f>SUM(B2:M2)</f>
        <v>294000</v>
      </c>
    </row>
    <row r="3" spans="1:14" x14ac:dyDescent="0.3">
      <c r="A3" s="11" t="s">
        <v>68</v>
      </c>
      <c r="B3" s="60">
        <v>28750</v>
      </c>
      <c r="C3" s="60">
        <v>27900</v>
      </c>
      <c r="D3" s="60">
        <v>29500</v>
      </c>
      <c r="E3" s="60">
        <v>31000</v>
      </c>
      <c r="F3" s="60">
        <v>30500</v>
      </c>
      <c r="G3" s="60">
        <v>30000</v>
      </c>
      <c r="H3" s="60">
        <v>31000</v>
      </c>
      <c r="I3" s="60">
        <v>29500</v>
      </c>
      <c r="J3" s="60">
        <v>29500</v>
      </c>
      <c r="K3" s="60">
        <v>32000</v>
      </c>
      <c r="L3" s="60">
        <v>29500</v>
      </c>
      <c r="M3" s="60">
        <v>29500</v>
      </c>
      <c r="N3" s="60">
        <f t="shared" ref="N3:N4" si="0">SUM(B3:M3)</f>
        <v>358650</v>
      </c>
    </row>
    <row r="4" spans="1:14" x14ac:dyDescent="0.3">
      <c r="A4" s="11" t="s">
        <v>69</v>
      </c>
      <c r="B4" s="60">
        <v>24400</v>
      </c>
      <c r="C4" s="60">
        <v>24300</v>
      </c>
      <c r="D4" s="60">
        <v>25250</v>
      </c>
      <c r="E4" s="60">
        <v>26600</v>
      </c>
      <c r="F4" s="60">
        <v>27000</v>
      </c>
      <c r="G4" s="60">
        <v>26750</v>
      </c>
      <c r="H4" s="60">
        <v>27000</v>
      </c>
      <c r="I4" s="60">
        <v>25250</v>
      </c>
      <c r="J4" s="60">
        <v>25250</v>
      </c>
      <c r="K4" s="60">
        <v>28000</v>
      </c>
      <c r="L4" s="60">
        <v>25250</v>
      </c>
      <c r="M4" s="60">
        <v>25250</v>
      </c>
      <c r="N4" s="60">
        <f t="shared" si="0"/>
        <v>310300</v>
      </c>
    </row>
    <row r="5" spans="1:14" s="13" customFormat="1" ht="19.5" thickBot="1" x14ac:dyDescent="0.35">
      <c r="A5" s="13" t="s">
        <v>70</v>
      </c>
    </row>
    <row r="6" spans="1:14" ht="19.5" thickTop="1" x14ac:dyDescent="0.3"/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D14" sqref="D14"/>
    </sheetView>
  </sheetViews>
  <sheetFormatPr defaultRowHeight="18.75" x14ac:dyDescent="0.3"/>
  <cols>
    <col min="1" max="1" width="17.85546875" style="17" customWidth="1"/>
    <col min="2" max="2" width="18.140625" style="17" bestFit="1" customWidth="1"/>
    <col min="3" max="3" width="19.28515625" style="17" bestFit="1" customWidth="1"/>
    <col min="4" max="4" width="9.140625" style="17"/>
    <col min="5" max="5" width="25.42578125" style="17" bestFit="1" customWidth="1"/>
    <col min="6" max="6" width="11.7109375" style="17" customWidth="1"/>
    <col min="7" max="16384" width="9.140625" style="17"/>
  </cols>
  <sheetData>
    <row r="1" spans="1:6" ht="32.25" customHeight="1" x14ac:dyDescent="0.35">
      <c r="A1" s="14" t="s">
        <v>98</v>
      </c>
      <c r="B1" s="16"/>
      <c r="C1" s="16"/>
    </row>
    <row r="2" spans="1:6" x14ac:dyDescent="0.3">
      <c r="A2" s="16" t="s">
        <v>85</v>
      </c>
      <c r="B2" s="16" t="s">
        <v>83</v>
      </c>
      <c r="C2" s="16" t="s">
        <v>84</v>
      </c>
      <c r="E2" s="18" t="s">
        <v>97</v>
      </c>
      <c r="F2" s="17">
        <f>SUM(C3:C14) / 12</f>
        <v>12.666666666666666</v>
      </c>
    </row>
    <row r="3" spans="1:6" x14ac:dyDescent="0.3">
      <c r="A3" s="17" t="s">
        <v>86</v>
      </c>
      <c r="B3" s="17">
        <v>-5</v>
      </c>
      <c r="C3" s="17">
        <v>0</v>
      </c>
      <c r="E3" s="18" t="s">
        <v>82</v>
      </c>
    </row>
    <row r="4" spans="1:6" x14ac:dyDescent="0.3">
      <c r="A4" s="17" t="s">
        <v>87</v>
      </c>
      <c r="B4" s="17">
        <v>-5</v>
      </c>
      <c r="C4" s="17">
        <v>1</v>
      </c>
    </row>
    <row r="5" spans="1:6" x14ac:dyDescent="0.3">
      <c r="A5" s="17" t="s">
        <v>88</v>
      </c>
      <c r="B5" s="17">
        <v>-1</v>
      </c>
      <c r="C5" s="17">
        <v>7</v>
      </c>
    </row>
    <row r="6" spans="1:6" x14ac:dyDescent="0.3">
      <c r="A6" s="17" t="s">
        <v>89</v>
      </c>
      <c r="B6" s="17">
        <v>3</v>
      </c>
      <c r="C6" s="17">
        <v>13</v>
      </c>
    </row>
    <row r="7" spans="1:6" x14ac:dyDescent="0.3">
      <c r="A7" s="17" t="s">
        <v>74</v>
      </c>
      <c r="B7" s="17">
        <v>9</v>
      </c>
      <c r="C7" s="17">
        <v>20</v>
      </c>
    </row>
    <row r="8" spans="1:6" x14ac:dyDescent="0.3">
      <c r="A8" s="17" t="s">
        <v>90</v>
      </c>
      <c r="B8" s="17">
        <v>12</v>
      </c>
      <c r="C8" s="17">
        <v>22</v>
      </c>
    </row>
    <row r="9" spans="1:6" x14ac:dyDescent="0.3">
      <c r="A9" s="17" t="s">
        <v>91</v>
      </c>
      <c r="B9" s="17">
        <v>15</v>
      </c>
      <c r="C9" s="17">
        <v>24</v>
      </c>
    </row>
    <row r="10" spans="1:6" x14ac:dyDescent="0.3">
      <c r="A10" s="17" t="s">
        <v>92</v>
      </c>
      <c r="B10" s="17">
        <v>14</v>
      </c>
      <c r="C10" s="17">
        <v>23</v>
      </c>
    </row>
    <row r="11" spans="1:6" x14ac:dyDescent="0.3">
      <c r="A11" s="17" t="s">
        <v>93</v>
      </c>
      <c r="B11" s="17">
        <v>10</v>
      </c>
      <c r="C11" s="17">
        <v>19</v>
      </c>
    </row>
    <row r="12" spans="1:6" x14ac:dyDescent="0.3">
      <c r="A12" s="17" t="s">
        <v>94</v>
      </c>
      <c r="B12" s="17">
        <v>5</v>
      </c>
      <c r="C12" s="17">
        <v>14</v>
      </c>
    </row>
    <row r="13" spans="1:6" x14ac:dyDescent="0.3">
      <c r="A13" s="17" t="s">
        <v>95</v>
      </c>
      <c r="B13" s="17">
        <v>1</v>
      </c>
      <c r="C13" s="17">
        <v>6</v>
      </c>
    </row>
    <row r="14" spans="1:6" x14ac:dyDescent="0.3">
      <c r="A14" s="17" t="s">
        <v>96</v>
      </c>
      <c r="B14" s="17">
        <v>-2</v>
      </c>
      <c r="C14" s="17">
        <v>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B2:F21"/>
  <sheetViews>
    <sheetView workbookViewId="0">
      <selection activeCell="G18" sqref="G18"/>
    </sheetView>
  </sheetViews>
  <sheetFormatPr defaultColWidth="12.5703125" defaultRowHeight="18.75" x14ac:dyDescent="0.3"/>
  <cols>
    <col min="1" max="1" width="12.5703125" style="8"/>
    <col min="2" max="2" width="26" style="8" bestFit="1" customWidth="1"/>
    <col min="3" max="4" width="18.42578125" style="8" bestFit="1" customWidth="1"/>
    <col min="5" max="16384" width="12.5703125" style="8"/>
  </cols>
  <sheetData>
    <row r="2" spans="2:6" ht="19.5" thickBot="1" x14ac:dyDescent="0.35">
      <c r="B2" s="7" t="s">
        <v>100</v>
      </c>
      <c r="C2" s="7" t="s">
        <v>44</v>
      </c>
      <c r="D2" s="7" t="s">
        <v>45</v>
      </c>
      <c r="E2" s="7" t="s">
        <v>99</v>
      </c>
      <c r="F2" s="7" t="s">
        <v>2</v>
      </c>
    </row>
    <row r="3" spans="2:6" ht="19.5" thickTop="1" x14ac:dyDescent="0.3">
      <c r="B3" s="8" t="s">
        <v>48</v>
      </c>
      <c r="C3" s="59">
        <v>870439</v>
      </c>
      <c r="D3" s="59">
        <v>960492</v>
      </c>
      <c r="E3" s="19">
        <f>(D3 - C3) / C3</f>
        <v>0.10345699124235012</v>
      </c>
      <c r="F3" s="20"/>
    </row>
    <row r="4" spans="2:6" x14ac:dyDescent="0.3">
      <c r="B4" s="8" t="s">
        <v>49</v>
      </c>
      <c r="C4" s="59">
        <v>606731</v>
      </c>
      <c r="D4" s="59">
        <v>577983</v>
      </c>
      <c r="E4" s="19">
        <f t="shared" ref="E4:E21" si="0">(D4 - C4) / C4</f>
        <v>-4.7381788634501945E-2</v>
      </c>
    </row>
    <row r="5" spans="2:6" x14ac:dyDescent="0.3">
      <c r="B5" s="8" t="s">
        <v>0</v>
      </c>
      <c r="C5" s="59">
        <v>622781</v>
      </c>
      <c r="D5" s="59">
        <v>967580</v>
      </c>
      <c r="E5" s="19">
        <f t="shared" si="0"/>
        <v>0.55364405786303694</v>
      </c>
    </row>
    <row r="6" spans="2:6" x14ac:dyDescent="0.3">
      <c r="B6" s="8" t="s">
        <v>50</v>
      </c>
      <c r="C6" s="59">
        <v>765327</v>
      </c>
      <c r="D6" s="59">
        <v>771399</v>
      </c>
      <c r="E6" s="19">
        <f t="shared" si="0"/>
        <v>7.9338635642019692E-3</v>
      </c>
    </row>
    <row r="7" spans="2:6" x14ac:dyDescent="0.3">
      <c r="B7" s="8" t="s">
        <v>51</v>
      </c>
      <c r="C7" s="59">
        <v>863589</v>
      </c>
      <c r="D7" s="59">
        <v>827213</v>
      </c>
      <c r="E7" s="19">
        <f t="shared" si="0"/>
        <v>-4.2121889000438867E-2</v>
      </c>
    </row>
    <row r="8" spans="2:6" x14ac:dyDescent="0.3">
      <c r="B8" s="8" t="s">
        <v>52</v>
      </c>
      <c r="C8" s="59">
        <v>795518</v>
      </c>
      <c r="D8" s="59">
        <v>669394</v>
      </c>
      <c r="E8" s="19">
        <f t="shared" si="0"/>
        <v>-0.15854323849366073</v>
      </c>
    </row>
    <row r="9" spans="2:6" x14ac:dyDescent="0.3">
      <c r="B9" s="8" t="s">
        <v>53</v>
      </c>
      <c r="C9" s="59">
        <v>722740</v>
      </c>
      <c r="D9" s="59">
        <v>626945</v>
      </c>
      <c r="E9" s="19">
        <f t="shared" si="0"/>
        <v>-0.13254420676868583</v>
      </c>
    </row>
    <row r="10" spans="2:6" x14ac:dyDescent="0.3">
      <c r="B10" s="8" t="s">
        <v>54</v>
      </c>
      <c r="C10" s="59">
        <v>992059</v>
      </c>
      <c r="D10" s="59">
        <v>574472</v>
      </c>
      <c r="E10" s="19">
        <f t="shared" si="0"/>
        <v>-0.42092960196923773</v>
      </c>
    </row>
    <row r="11" spans="2:6" x14ac:dyDescent="0.3">
      <c r="B11" s="8" t="s">
        <v>55</v>
      </c>
      <c r="C11" s="59">
        <v>659380</v>
      </c>
      <c r="D11" s="59">
        <v>827932</v>
      </c>
      <c r="E11" s="19">
        <f t="shared" si="0"/>
        <v>0.25562194789044251</v>
      </c>
    </row>
    <row r="12" spans="2:6" x14ac:dyDescent="0.3">
      <c r="B12" s="8" t="s">
        <v>56</v>
      </c>
      <c r="C12" s="59">
        <v>509623</v>
      </c>
      <c r="D12" s="59">
        <v>569609</v>
      </c>
      <c r="E12" s="19">
        <f t="shared" si="0"/>
        <v>0.11770661842185302</v>
      </c>
    </row>
    <row r="13" spans="2:6" x14ac:dyDescent="0.3">
      <c r="B13" s="8" t="s">
        <v>57</v>
      </c>
      <c r="C13" s="59">
        <v>987777</v>
      </c>
      <c r="D13" s="59">
        <v>558601</v>
      </c>
      <c r="E13" s="19">
        <f t="shared" si="0"/>
        <v>-0.43448673131688631</v>
      </c>
    </row>
    <row r="14" spans="2:6" x14ac:dyDescent="0.3">
      <c r="B14" s="8" t="s">
        <v>58</v>
      </c>
      <c r="C14" s="59">
        <v>685091</v>
      </c>
      <c r="D14" s="59">
        <v>692182</v>
      </c>
      <c r="E14" s="19">
        <f t="shared" si="0"/>
        <v>1.0350449794260908E-2</v>
      </c>
    </row>
    <row r="15" spans="2:6" x14ac:dyDescent="0.3">
      <c r="B15" s="8" t="s">
        <v>59</v>
      </c>
      <c r="C15" s="59">
        <v>540484</v>
      </c>
      <c r="D15" s="59">
        <v>693762</v>
      </c>
      <c r="E15" s="19">
        <f t="shared" si="0"/>
        <v>0.28359396392862696</v>
      </c>
    </row>
    <row r="16" spans="2:6" x14ac:dyDescent="0.3">
      <c r="B16" s="8" t="s">
        <v>60</v>
      </c>
      <c r="C16" s="59">
        <v>650733</v>
      </c>
      <c r="D16" s="59">
        <v>823034</v>
      </c>
      <c r="E16" s="19">
        <f t="shared" si="0"/>
        <v>0.2647798713143486</v>
      </c>
    </row>
    <row r="17" spans="2:5" x14ac:dyDescent="0.3">
      <c r="B17" s="8" t="s">
        <v>61</v>
      </c>
      <c r="C17" s="59">
        <v>509863</v>
      </c>
      <c r="D17" s="59">
        <v>511569</v>
      </c>
      <c r="E17" s="19">
        <f t="shared" si="0"/>
        <v>3.3459968658247413E-3</v>
      </c>
    </row>
    <row r="18" spans="2:5" x14ac:dyDescent="0.3">
      <c r="B18" s="8" t="s">
        <v>62</v>
      </c>
      <c r="C18" s="59">
        <v>503699</v>
      </c>
      <c r="D18" s="59">
        <v>975455</v>
      </c>
      <c r="E18" s="19">
        <f t="shared" si="0"/>
        <v>0.9365831577986059</v>
      </c>
    </row>
    <row r="19" spans="2:5" x14ac:dyDescent="0.3">
      <c r="B19" s="8" t="s">
        <v>63</v>
      </c>
      <c r="C19" s="59">
        <v>630263</v>
      </c>
      <c r="D19" s="59">
        <v>599514</v>
      </c>
      <c r="E19" s="19">
        <f t="shared" si="0"/>
        <v>-4.8787569633629138E-2</v>
      </c>
    </row>
    <row r="20" spans="2:5" x14ac:dyDescent="0.3">
      <c r="B20" s="8" t="s">
        <v>64</v>
      </c>
      <c r="C20" s="59">
        <v>779722</v>
      </c>
      <c r="D20" s="59">
        <v>596353</v>
      </c>
      <c r="E20" s="19">
        <f t="shared" si="0"/>
        <v>-0.23517227935084556</v>
      </c>
    </row>
    <row r="21" spans="2:5" x14ac:dyDescent="0.3">
      <c r="B21" s="8" t="s">
        <v>65</v>
      </c>
      <c r="C21" s="59">
        <v>592802</v>
      </c>
      <c r="D21" s="59">
        <v>652171</v>
      </c>
      <c r="E21" s="19">
        <f t="shared" si="0"/>
        <v>0.100149797065462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2"/>
  <sheetViews>
    <sheetView tabSelected="1" workbookViewId="0">
      <selection activeCell="G3" sqref="G3"/>
    </sheetView>
  </sheetViews>
  <sheetFormatPr defaultRowHeight="18.75" x14ac:dyDescent="0.3"/>
  <cols>
    <col min="1" max="1" width="14.5703125" style="21" bestFit="1" customWidth="1"/>
    <col min="2" max="2" width="26.7109375" style="21" bestFit="1" customWidth="1"/>
    <col min="3" max="3" width="11.85546875" style="21" bestFit="1" customWidth="1"/>
    <col min="4" max="4" width="15.42578125" style="21" bestFit="1" customWidth="1"/>
    <col min="5" max="5" width="18.7109375" style="21" customWidth="1"/>
    <col min="6" max="6" width="19.140625" style="21" bestFit="1" customWidth="1"/>
    <col min="7" max="7" width="24.42578125" style="21" bestFit="1" customWidth="1"/>
    <col min="8" max="252" width="9.140625" style="21"/>
    <col min="253" max="253" width="4.5703125" style="21" customWidth="1"/>
    <col min="254" max="254" width="9.140625" style="21"/>
    <col min="255" max="255" width="11.5703125" style="21" customWidth="1"/>
    <col min="256" max="256" width="9.140625" style="21"/>
    <col min="257" max="257" width="10.140625" style="21" customWidth="1"/>
    <col min="258" max="258" width="15.5703125" style="21" customWidth="1"/>
    <col min="259" max="259" width="15.7109375" style="21" customWidth="1"/>
    <col min="260" max="508" width="9.140625" style="21"/>
    <col min="509" max="509" width="4.5703125" style="21" customWidth="1"/>
    <col min="510" max="510" width="9.140625" style="21"/>
    <col min="511" max="511" width="11.5703125" style="21" customWidth="1"/>
    <col min="512" max="512" width="9.140625" style="21"/>
    <col min="513" max="513" width="10.140625" style="21" customWidth="1"/>
    <col min="514" max="514" width="15.5703125" style="21" customWidth="1"/>
    <col min="515" max="515" width="15.7109375" style="21" customWidth="1"/>
    <col min="516" max="764" width="9.140625" style="21"/>
    <col min="765" max="765" width="4.5703125" style="21" customWidth="1"/>
    <col min="766" max="766" width="9.140625" style="21"/>
    <col min="767" max="767" width="11.5703125" style="21" customWidth="1"/>
    <col min="768" max="768" width="9.140625" style="21"/>
    <col min="769" max="769" width="10.140625" style="21" customWidth="1"/>
    <col min="770" max="770" width="15.5703125" style="21" customWidth="1"/>
    <col min="771" max="771" width="15.7109375" style="21" customWidth="1"/>
    <col min="772" max="1020" width="9.140625" style="21"/>
    <col min="1021" max="1021" width="4.5703125" style="21" customWidth="1"/>
    <col min="1022" max="1022" width="9.140625" style="21"/>
    <col min="1023" max="1023" width="11.5703125" style="21" customWidth="1"/>
    <col min="1024" max="1024" width="9.140625" style="21"/>
    <col min="1025" max="1025" width="10.140625" style="21" customWidth="1"/>
    <col min="1026" max="1026" width="15.5703125" style="21" customWidth="1"/>
    <col min="1027" max="1027" width="15.7109375" style="21" customWidth="1"/>
    <col min="1028" max="1276" width="9.140625" style="21"/>
    <col min="1277" max="1277" width="4.5703125" style="21" customWidth="1"/>
    <col min="1278" max="1278" width="9.140625" style="21"/>
    <col min="1279" max="1279" width="11.5703125" style="21" customWidth="1"/>
    <col min="1280" max="1280" width="9.140625" style="21"/>
    <col min="1281" max="1281" width="10.140625" style="21" customWidth="1"/>
    <col min="1282" max="1282" width="15.5703125" style="21" customWidth="1"/>
    <col min="1283" max="1283" width="15.7109375" style="21" customWidth="1"/>
    <col min="1284" max="1532" width="9.140625" style="21"/>
    <col min="1533" max="1533" width="4.5703125" style="21" customWidth="1"/>
    <col min="1534" max="1534" width="9.140625" style="21"/>
    <col min="1535" max="1535" width="11.5703125" style="21" customWidth="1"/>
    <col min="1536" max="1536" width="9.140625" style="21"/>
    <col min="1537" max="1537" width="10.140625" style="21" customWidth="1"/>
    <col min="1538" max="1538" width="15.5703125" style="21" customWidth="1"/>
    <col min="1539" max="1539" width="15.7109375" style="21" customWidth="1"/>
    <col min="1540" max="1788" width="9.140625" style="21"/>
    <col min="1789" max="1789" width="4.5703125" style="21" customWidth="1"/>
    <col min="1790" max="1790" width="9.140625" style="21"/>
    <col min="1791" max="1791" width="11.5703125" style="21" customWidth="1"/>
    <col min="1792" max="1792" width="9.140625" style="21"/>
    <col min="1793" max="1793" width="10.140625" style="21" customWidth="1"/>
    <col min="1794" max="1794" width="15.5703125" style="21" customWidth="1"/>
    <col min="1795" max="1795" width="15.7109375" style="21" customWidth="1"/>
    <col min="1796" max="2044" width="9.140625" style="21"/>
    <col min="2045" max="2045" width="4.5703125" style="21" customWidth="1"/>
    <col min="2046" max="2046" width="9.140625" style="21"/>
    <col min="2047" max="2047" width="11.5703125" style="21" customWidth="1"/>
    <col min="2048" max="2048" width="9.140625" style="21"/>
    <col min="2049" max="2049" width="10.140625" style="21" customWidth="1"/>
    <col min="2050" max="2050" width="15.5703125" style="21" customWidth="1"/>
    <col min="2051" max="2051" width="15.7109375" style="21" customWidth="1"/>
    <col min="2052" max="2300" width="9.140625" style="21"/>
    <col min="2301" max="2301" width="4.5703125" style="21" customWidth="1"/>
    <col min="2302" max="2302" width="9.140625" style="21"/>
    <col min="2303" max="2303" width="11.5703125" style="21" customWidth="1"/>
    <col min="2304" max="2304" width="9.140625" style="21"/>
    <col min="2305" max="2305" width="10.140625" style="21" customWidth="1"/>
    <col min="2306" max="2306" width="15.5703125" style="21" customWidth="1"/>
    <col min="2307" max="2307" width="15.7109375" style="21" customWidth="1"/>
    <col min="2308" max="2556" width="9.140625" style="21"/>
    <col min="2557" max="2557" width="4.5703125" style="21" customWidth="1"/>
    <col min="2558" max="2558" width="9.140625" style="21"/>
    <col min="2559" max="2559" width="11.5703125" style="21" customWidth="1"/>
    <col min="2560" max="2560" width="9.140625" style="21"/>
    <col min="2561" max="2561" width="10.140625" style="21" customWidth="1"/>
    <col min="2562" max="2562" width="15.5703125" style="21" customWidth="1"/>
    <col min="2563" max="2563" width="15.7109375" style="21" customWidth="1"/>
    <col min="2564" max="2812" width="9.140625" style="21"/>
    <col min="2813" max="2813" width="4.5703125" style="21" customWidth="1"/>
    <col min="2814" max="2814" width="9.140625" style="21"/>
    <col min="2815" max="2815" width="11.5703125" style="21" customWidth="1"/>
    <col min="2816" max="2816" width="9.140625" style="21"/>
    <col min="2817" max="2817" width="10.140625" style="21" customWidth="1"/>
    <col min="2818" max="2818" width="15.5703125" style="21" customWidth="1"/>
    <col min="2819" max="2819" width="15.7109375" style="21" customWidth="1"/>
    <col min="2820" max="3068" width="9.140625" style="21"/>
    <col min="3069" max="3069" width="4.5703125" style="21" customWidth="1"/>
    <col min="3070" max="3070" width="9.140625" style="21"/>
    <col min="3071" max="3071" width="11.5703125" style="21" customWidth="1"/>
    <col min="3072" max="3072" width="9.140625" style="21"/>
    <col min="3073" max="3073" width="10.140625" style="21" customWidth="1"/>
    <col min="3074" max="3074" width="15.5703125" style="21" customWidth="1"/>
    <col min="3075" max="3075" width="15.7109375" style="21" customWidth="1"/>
    <col min="3076" max="3324" width="9.140625" style="21"/>
    <col min="3325" max="3325" width="4.5703125" style="21" customWidth="1"/>
    <col min="3326" max="3326" width="9.140625" style="21"/>
    <col min="3327" max="3327" width="11.5703125" style="21" customWidth="1"/>
    <col min="3328" max="3328" width="9.140625" style="21"/>
    <col min="3329" max="3329" width="10.140625" style="21" customWidth="1"/>
    <col min="3330" max="3330" width="15.5703125" style="21" customWidth="1"/>
    <col min="3331" max="3331" width="15.7109375" style="21" customWidth="1"/>
    <col min="3332" max="3580" width="9.140625" style="21"/>
    <col min="3581" max="3581" width="4.5703125" style="21" customWidth="1"/>
    <col min="3582" max="3582" width="9.140625" style="21"/>
    <col min="3583" max="3583" width="11.5703125" style="21" customWidth="1"/>
    <col min="3584" max="3584" width="9.140625" style="21"/>
    <col min="3585" max="3585" width="10.140625" style="21" customWidth="1"/>
    <col min="3586" max="3586" width="15.5703125" style="21" customWidth="1"/>
    <col min="3587" max="3587" width="15.7109375" style="21" customWidth="1"/>
    <col min="3588" max="3836" width="9.140625" style="21"/>
    <col min="3837" max="3837" width="4.5703125" style="21" customWidth="1"/>
    <col min="3838" max="3838" width="9.140625" style="21"/>
    <col min="3839" max="3839" width="11.5703125" style="21" customWidth="1"/>
    <col min="3840" max="3840" width="9.140625" style="21"/>
    <col min="3841" max="3841" width="10.140625" style="21" customWidth="1"/>
    <col min="3842" max="3842" width="15.5703125" style="21" customWidth="1"/>
    <col min="3843" max="3843" width="15.7109375" style="21" customWidth="1"/>
    <col min="3844" max="4092" width="9.140625" style="21"/>
    <col min="4093" max="4093" width="4.5703125" style="21" customWidth="1"/>
    <col min="4094" max="4094" width="9.140625" style="21"/>
    <col min="4095" max="4095" width="11.5703125" style="21" customWidth="1"/>
    <col min="4096" max="4096" width="9.140625" style="21"/>
    <col min="4097" max="4097" width="10.140625" style="21" customWidth="1"/>
    <col min="4098" max="4098" width="15.5703125" style="21" customWidth="1"/>
    <col min="4099" max="4099" width="15.7109375" style="21" customWidth="1"/>
    <col min="4100" max="4348" width="9.140625" style="21"/>
    <col min="4349" max="4349" width="4.5703125" style="21" customWidth="1"/>
    <col min="4350" max="4350" width="9.140625" style="21"/>
    <col min="4351" max="4351" width="11.5703125" style="21" customWidth="1"/>
    <col min="4352" max="4352" width="9.140625" style="21"/>
    <col min="4353" max="4353" width="10.140625" style="21" customWidth="1"/>
    <col min="4354" max="4354" width="15.5703125" style="21" customWidth="1"/>
    <col min="4355" max="4355" width="15.7109375" style="21" customWidth="1"/>
    <col min="4356" max="4604" width="9.140625" style="21"/>
    <col min="4605" max="4605" width="4.5703125" style="21" customWidth="1"/>
    <col min="4606" max="4606" width="9.140625" style="21"/>
    <col min="4607" max="4607" width="11.5703125" style="21" customWidth="1"/>
    <col min="4608" max="4608" width="9.140625" style="21"/>
    <col min="4609" max="4609" width="10.140625" style="21" customWidth="1"/>
    <col min="4610" max="4610" width="15.5703125" style="21" customWidth="1"/>
    <col min="4611" max="4611" width="15.7109375" style="21" customWidth="1"/>
    <col min="4612" max="4860" width="9.140625" style="21"/>
    <col min="4861" max="4861" width="4.5703125" style="21" customWidth="1"/>
    <col min="4862" max="4862" width="9.140625" style="21"/>
    <col min="4863" max="4863" width="11.5703125" style="21" customWidth="1"/>
    <col min="4864" max="4864" width="9.140625" style="21"/>
    <col min="4865" max="4865" width="10.140625" style="21" customWidth="1"/>
    <col min="4866" max="4866" width="15.5703125" style="21" customWidth="1"/>
    <col min="4867" max="4867" width="15.7109375" style="21" customWidth="1"/>
    <col min="4868" max="5116" width="9.140625" style="21"/>
    <col min="5117" max="5117" width="4.5703125" style="21" customWidth="1"/>
    <col min="5118" max="5118" width="9.140625" style="21"/>
    <col min="5119" max="5119" width="11.5703125" style="21" customWidth="1"/>
    <col min="5120" max="5120" width="9.140625" style="21"/>
    <col min="5121" max="5121" width="10.140625" style="21" customWidth="1"/>
    <col min="5122" max="5122" width="15.5703125" style="21" customWidth="1"/>
    <col min="5123" max="5123" width="15.7109375" style="21" customWidth="1"/>
    <col min="5124" max="5372" width="9.140625" style="21"/>
    <col min="5373" max="5373" width="4.5703125" style="21" customWidth="1"/>
    <col min="5374" max="5374" width="9.140625" style="21"/>
    <col min="5375" max="5375" width="11.5703125" style="21" customWidth="1"/>
    <col min="5376" max="5376" width="9.140625" style="21"/>
    <col min="5377" max="5377" width="10.140625" style="21" customWidth="1"/>
    <col min="5378" max="5378" width="15.5703125" style="21" customWidth="1"/>
    <col min="5379" max="5379" width="15.7109375" style="21" customWidth="1"/>
    <col min="5380" max="5628" width="9.140625" style="21"/>
    <col min="5629" max="5629" width="4.5703125" style="21" customWidth="1"/>
    <col min="5630" max="5630" width="9.140625" style="21"/>
    <col min="5631" max="5631" width="11.5703125" style="21" customWidth="1"/>
    <col min="5632" max="5632" width="9.140625" style="21"/>
    <col min="5633" max="5633" width="10.140625" style="21" customWidth="1"/>
    <col min="5634" max="5634" width="15.5703125" style="21" customWidth="1"/>
    <col min="5635" max="5635" width="15.7109375" style="21" customWidth="1"/>
    <col min="5636" max="5884" width="9.140625" style="21"/>
    <col min="5885" max="5885" width="4.5703125" style="21" customWidth="1"/>
    <col min="5886" max="5886" width="9.140625" style="21"/>
    <col min="5887" max="5887" width="11.5703125" style="21" customWidth="1"/>
    <col min="5888" max="5888" width="9.140625" style="21"/>
    <col min="5889" max="5889" width="10.140625" style="21" customWidth="1"/>
    <col min="5890" max="5890" width="15.5703125" style="21" customWidth="1"/>
    <col min="5891" max="5891" width="15.7109375" style="21" customWidth="1"/>
    <col min="5892" max="6140" width="9.140625" style="21"/>
    <col min="6141" max="6141" width="4.5703125" style="21" customWidth="1"/>
    <col min="6142" max="6142" width="9.140625" style="21"/>
    <col min="6143" max="6143" width="11.5703125" style="21" customWidth="1"/>
    <col min="6144" max="6144" width="9.140625" style="21"/>
    <col min="6145" max="6145" width="10.140625" style="21" customWidth="1"/>
    <col min="6146" max="6146" width="15.5703125" style="21" customWidth="1"/>
    <col min="6147" max="6147" width="15.7109375" style="21" customWidth="1"/>
    <col min="6148" max="6396" width="9.140625" style="21"/>
    <col min="6397" max="6397" width="4.5703125" style="21" customWidth="1"/>
    <col min="6398" max="6398" width="9.140625" style="21"/>
    <col min="6399" max="6399" width="11.5703125" style="21" customWidth="1"/>
    <col min="6400" max="6400" width="9.140625" style="21"/>
    <col min="6401" max="6401" width="10.140625" style="21" customWidth="1"/>
    <col min="6402" max="6402" width="15.5703125" style="21" customWidth="1"/>
    <col min="6403" max="6403" width="15.7109375" style="21" customWidth="1"/>
    <col min="6404" max="6652" width="9.140625" style="21"/>
    <col min="6653" max="6653" width="4.5703125" style="21" customWidth="1"/>
    <col min="6654" max="6654" width="9.140625" style="21"/>
    <col min="6655" max="6655" width="11.5703125" style="21" customWidth="1"/>
    <col min="6656" max="6656" width="9.140625" style="21"/>
    <col min="6657" max="6657" width="10.140625" style="21" customWidth="1"/>
    <col min="6658" max="6658" width="15.5703125" style="21" customWidth="1"/>
    <col min="6659" max="6659" width="15.7109375" style="21" customWidth="1"/>
    <col min="6660" max="6908" width="9.140625" style="21"/>
    <col min="6909" max="6909" width="4.5703125" style="21" customWidth="1"/>
    <col min="6910" max="6910" width="9.140625" style="21"/>
    <col min="6911" max="6911" width="11.5703125" style="21" customWidth="1"/>
    <col min="6912" max="6912" width="9.140625" style="21"/>
    <col min="6913" max="6913" width="10.140625" style="21" customWidth="1"/>
    <col min="6914" max="6914" width="15.5703125" style="21" customWidth="1"/>
    <col min="6915" max="6915" width="15.7109375" style="21" customWidth="1"/>
    <col min="6916" max="7164" width="9.140625" style="21"/>
    <col min="7165" max="7165" width="4.5703125" style="21" customWidth="1"/>
    <col min="7166" max="7166" width="9.140625" style="21"/>
    <col min="7167" max="7167" width="11.5703125" style="21" customWidth="1"/>
    <col min="7168" max="7168" width="9.140625" style="21"/>
    <col min="7169" max="7169" width="10.140625" style="21" customWidth="1"/>
    <col min="7170" max="7170" width="15.5703125" style="21" customWidth="1"/>
    <col min="7171" max="7171" width="15.7109375" style="21" customWidth="1"/>
    <col min="7172" max="7420" width="9.140625" style="21"/>
    <col min="7421" max="7421" width="4.5703125" style="21" customWidth="1"/>
    <col min="7422" max="7422" width="9.140625" style="21"/>
    <col min="7423" max="7423" width="11.5703125" style="21" customWidth="1"/>
    <col min="7424" max="7424" width="9.140625" style="21"/>
    <col min="7425" max="7425" width="10.140625" style="21" customWidth="1"/>
    <col min="7426" max="7426" width="15.5703125" style="21" customWidth="1"/>
    <col min="7427" max="7427" width="15.7109375" style="21" customWidth="1"/>
    <col min="7428" max="7676" width="9.140625" style="21"/>
    <col min="7677" max="7677" width="4.5703125" style="21" customWidth="1"/>
    <col min="7678" max="7678" width="9.140625" style="21"/>
    <col min="7679" max="7679" width="11.5703125" style="21" customWidth="1"/>
    <col min="7680" max="7680" width="9.140625" style="21"/>
    <col min="7681" max="7681" width="10.140625" style="21" customWidth="1"/>
    <col min="7682" max="7682" width="15.5703125" style="21" customWidth="1"/>
    <col min="7683" max="7683" width="15.7109375" style="21" customWidth="1"/>
    <col min="7684" max="7932" width="9.140625" style="21"/>
    <col min="7933" max="7933" width="4.5703125" style="21" customWidth="1"/>
    <col min="7934" max="7934" width="9.140625" style="21"/>
    <col min="7935" max="7935" width="11.5703125" style="21" customWidth="1"/>
    <col min="7936" max="7936" width="9.140625" style="21"/>
    <col min="7937" max="7937" width="10.140625" style="21" customWidth="1"/>
    <col min="7938" max="7938" width="15.5703125" style="21" customWidth="1"/>
    <col min="7939" max="7939" width="15.7109375" style="21" customWidth="1"/>
    <col min="7940" max="8188" width="9.140625" style="21"/>
    <col min="8189" max="8189" width="4.5703125" style="21" customWidth="1"/>
    <col min="8190" max="8190" width="9.140625" style="21"/>
    <col min="8191" max="8191" width="11.5703125" style="21" customWidth="1"/>
    <col min="8192" max="8192" width="9.140625" style="21"/>
    <col min="8193" max="8193" width="10.140625" style="21" customWidth="1"/>
    <col min="8194" max="8194" width="15.5703125" style="21" customWidth="1"/>
    <col min="8195" max="8195" width="15.7109375" style="21" customWidth="1"/>
    <col min="8196" max="8444" width="9.140625" style="21"/>
    <col min="8445" max="8445" width="4.5703125" style="21" customWidth="1"/>
    <col min="8446" max="8446" width="9.140625" style="21"/>
    <col min="8447" max="8447" width="11.5703125" style="21" customWidth="1"/>
    <col min="8448" max="8448" width="9.140625" style="21"/>
    <col min="8449" max="8449" width="10.140625" style="21" customWidth="1"/>
    <col min="8450" max="8450" width="15.5703125" style="21" customWidth="1"/>
    <col min="8451" max="8451" width="15.7109375" style="21" customWidth="1"/>
    <col min="8452" max="8700" width="9.140625" style="21"/>
    <col min="8701" max="8701" width="4.5703125" style="21" customWidth="1"/>
    <col min="8702" max="8702" width="9.140625" style="21"/>
    <col min="8703" max="8703" width="11.5703125" style="21" customWidth="1"/>
    <col min="8704" max="8704" width="9.140625" style="21"/>
    <col min="8705" max="8705" width="10.140625" style="21" customWidth="1"/>
    <col min="8706" max="8706" width="15.5703125" style="21" customWidth="1"/>
    <col min="8707" max="8707" width="15.7109375" style="21" customWidth="1"/>
    <col min="8708" max="8956" width="9.140625" style="21"/>
    <col min="8957" max="8957" width="4.5703125" style="21" customWidth="1"/>
    <col min="8958" max="8958" width="9.140625" style="21"/>
    <col min="8959" max="8959" width="11.5703125" style="21" customWidth="1"/>
    <col min="8960" max="8960" width="9.140625" style="21"/>
    <col min="8961" max="8961" width="10.140625" style="21" customWidth="1"/>
    <col min="8962" max="8962" width="15.5703125" style="21" customWidth="1"/>
    <col min="8963" max="8963" width="15.7109375" style="21" customWidth="1"/>
    <col min="8964" max="9212" width="9.140625" style="21"/>
    <col min="9213" max="9213" width="4.5703125" style="21" customWidth="1"/>
    <col min="9214" max="9214" width="9.140625" style="21"/>
    <col min="9215" max="9215" width="11.5703125" style="21" customWidth="1"/>
    <col min="9216" max="9216" width="9.140625" style="21"/>
    <col min="9217" max="9217" width="10.140625" style="21" customWidth="1"/>
    <col min="9218" max="9218" width="15.5703125" style="21" customWidth="1"/>
    <col min="9219" max="9219" width="15.7109375" style="21" customWidth="1"/>
    <col min="9220" max="9468" width="9.140625" style="21"/>
    <col min="9469" max="9469" width="4.5703125" style="21" customWidth="1"/>
    <col min="9470" max="9470" width="9.140625" style="21"/>
    <col min="9471" max="9471" width="11.5703125" style="21" customWidth="1"/>
    <col min="9472" max="9472" width="9.140625" style="21"/>
    <col min="9473" max="9473" width="10.140625" style="21" customWidth="1"/>
    <col min="9474" max="9474" width="15.5703125" style="21" customWidth="1"/>
    <col min="9475" max="9475" width="15.7109375" style="21" customWidth="1"/>
    <col min="9476" max="9724" width="9.140625" style="21"/>
    <col min="9725" max="9725" width="4.5703125" style="21" customWidth="1"/>
    <col min="9726" max="9726" width="9.140625" style="21"/>
    <col min="9727" max="9727" width="11.5703125" style="21" customWidth="1"/>
    <col min="9728" max="9728" width="9.140625" style="21"/>
    <col min="9729" max="9729" width="10.140625" style="21" customWidth="1"/>
    <col min="9730" max="9730" width="15.5703125" style="21" customWidth="1"/>
    <col min="9731" max="9731" width="15.7109375" style="21" customWidth="1"/>
    <col min="9732" max="9980" width="9.140625" style="21"/>
    <col min="9981" max="9981" width="4.5703125" style="21" customWidth="1"/>
    <col min="9982" max="9982" width="9.140625" style="21"/>
    <col min="9983" max="9983" width="11.5703125" style="21" customWidth="1"/>
    <col min="9984" max="9984" width="9.140625" style="21"/>
    <col min="9985" max="9985" width="10.140625" style="21" customWidth="1"/>
    <col min="9986" max="9986" width="15.5703125" style="21" customWidth="1"/>
    <col min="9987" max="9987" width="15.7109375" style="21" customWidth="1"/>
    <col min="9988" max="10236" width="9.140625" style="21"/>
    <col min="10237" max="10237" width="4.5703125" style="21" customWidth="1"/>
    <col min="10238" max="10238" width="9.140625" style="21"/>
    <col min="10239" max="10239" width="11.5703125" style="21" customWidth="1"/>
    <col min="10240" max="10240" width="9.140625" style="21"/>
    <col min="10241" max="10241" width="10.140625" style="21" customWidth="1"/>
    <col min="10242" max="10242" width="15.5703125" style="21" customWidth="1"/>
    <col min="10243" max="10243" width="15.7109375" style="21" customWidth="1"/>
    <col min="10244" max="10492" width="9.140625" style="21"/>
    <col min="10493" max="10493" width="4.5703125" style="21" customWidth="1"/>
    <col min="10494" max="10494" width="9.140625" style="21"/>
    <col min="10495" max="10495" width="11.5703125" style="21" customWidth="1"/>
    <col min="10496" max="10496" width="9.140625" style="21"/>
    <col min="10497" max="10497" width="10.140625" style="21" customWidth="1"/>
    <col min="10498" max="10498" width="15.5703125" style="21" customWidth="1"/>
    <col min="10499" max="10499" width="15.7109375" style="21" customWidth="1"/>
    <col min="10500" max="10748" width="9.140625" style="21"/>
    <col min="10749" max="10749" width="4.5703125" style="21" customWidth="1"/>
    <col min="10750" max="10750" width="9.140625" style="21"/>
    <col min="10751" max="10751" width="11.5703125" style="21" customWidth="1"/>
    <col min="10752" max="10752" width="9.140625" style="21"/>
    <col min="10753" max="10753" width="10.140625" style="21" customWidth="1"/>
    <col min="10754" max="10754" width="15.5703125" style="21" customWidth="1"/>
    <col min="10755" max="10755" width="15.7109375" style="21" customWidth="1"/>
    <col min="10756" max="11004" width="9.140625" style="21"/>
    <col min="11005" max="11005" width="4.5703125" style="21" customWidth="1"/>
    <col min="11006" max="11006" width="9.140625" style="21"/>
    <col min="11007" max="11007" width="11.5703125" style="21" customWidth="1"/>
    <col min="11008" max="11008" width="9.140625" style="21"/>
    <col min="11009" max="11009" width="10.140625" style="21" customWidth="1"/>
    <col min="11010" max="11010" width="15.5703125" style="21" customWidth="1"/>
    <col min="11011" max="11011" width="15.7109375" style="21" customWidth="1"/>
    <col min="11012" max="11260" width="9.140625" style="21"/>
    <col min="11261" max="11261" width="4.5703125" style="21" customWidth="1"/>
    <col min="11262" max="11262" width="9.140625" style="21"/>
    <col min="11263" max="11263" width="11.5703125" style="21" customWidth="1"/>
    <col min="11264" max="11264" width="9.140625" style="21"/>
    <col min="11265" max="11265" width="10.140625" style="21" customWidth="1"/>
    <col min="11266" max="11266" width="15.5703125" style="21" customWidth="1"/>
    <col min="11267" max="11267" width="15.7109375" style="21" customWidth="1"/>
    <col min="11268" max="11516" width="9.140625" style="21"/>
    <col min="11517" max="11517" width="4.5703125" style="21" customWidth="1"/>
    <col min="11518" max="11518" width="9.140625" style="21"/>
    <col min="11519" max="11519" width="11.5703125" style="21" customWidth="1"/>
    <col min="11520" max="11520" width="9.140625" style="21"/>
    <col min="11521" max="11521" width="10.140625" style="21" customWidth="1"/>
    <col min="11522" max="11522" width="15.5703125" style="21" customWidth="1"/>
    <col min="11523" max="11523" width="15.7109375" style="21" customWidth="1"/>
    <col min="11524" max="11772" width="9.140625" style="21"/>
    <col min="11773" max="11773" width="4.5703125" style="21" customWidth="1"/>
    <col min="11774" max="11774" width="9.140625" style="21"/>
    <col min="11775" max="11775" width="11.5703125" style="21" customWidth="1"/>
    <col min="11776" max="11776" width="9.140625" style="21"/>
    <col min="11777" max="11777" width="10.140625" style="21" customWidth="1"/>
    <col min="11778" max="11778" width="15.5703125" style="21" customWidth="1"/>
    <col min="11779" max="11779" width="15.7109375" style="21" customWidth="1"/>
    <col min="11780" max="12028" width="9.140625" style="21"/>
    <col min="12029" max="12029" width="4.5703125" style="21" customWidth="1"/>
    <col min="12030" max="12030" width="9.140625" style="21"/>
    <col min="12031" max="12031" width="11.5703125" style="21" customWidth="1"/>
    <col min="12032" max="12032" width="9.140625" style="21"/>
    <col min="12033" max="12033" width="10.140625" style="21" customWidth="1"/>
    <col min="12034" max="12034" width="15.5703125" style="21" customWidth="1"/>
    <col min="12035" max="12035" width="15.7109375" style="21" customWidth="1"/>
    <col min="12036" max="12284" width="9.140625" style="21"/>
    <col min="12285" max="12285" width="4.5703125" style="21" customWidth="1"/>
    <col min="12286" max="12286" width="9.140625" style="21"/>
    <col min="12287" max="12287" width="11.5703125" style="21" customWidth="1"/>
    <col min="12288" max="12288" width="9.140625" style="21"/>
    <col min="12289" max="12289" width="10.140625" style="21" customWidth="1"/>
    <col min="12290" max="12290" width="15.5703125" style="21" customWidth="1"/>
    <col min="12291" max="12291" width="15.7109375" style="21" customWidth="1"/>
    <col min="12292" max="12540" width="9.140625" style="21"/>
    <col min="12541" max="12541" width="4.5703125" style="21" customWidth="1"/>
    <col min="12542" max="12542" width="9.140625" style="21"/>
    <col min="12543" max="12543" width="11.5703125" style="21" customWidth="1"/>
    <col min="12544" max="12544" width="9.140625" style="21"/>
    <col min="12545" max="12545" width="10.140625" style="21" customWidth="1"/>
    <col min="12546" max="12546" width="15.5703125" style="21" customWidth="1"/>
    <col min="12547" max="12547" width="15.7109375" style="21" customWidth="1"/>
    <col min="12548" max="12796" width="9.140625" style="21"/>
    <col min="12797" max="12797" width="4.5703125" style="21" customWidth="1"/>
    <col min="12798" max="12798" width="9.140625" style="21"/>
    <col min="12799" max="12799" width="11.5703125" style="21" customWidth="1"/>
    <col min="12800" max="12800" width="9.140625" style="21"/>
    <col min="12801" max="12801" width="10.140625" style="21" customWidth="1"/>
    <col min="12802" max="12802" width="15.5703125" style="21" customWidth="1"/>
    <col min="12803" max="12803" width="15.7109375" style="21" customWidth="1"/>
    <col min="12804" max="13052" width="9.140625" style="21"/>
    <col min="13053" max="13053" width="4.5703125" style="21" customWidth="1"/>
    <col min="13054" max="13054" width="9.140625" style="21"/>
    <col min="13055" max="13055" width="11.5703125" style="21" customWidth="1"/>
    <col min="13056" max="13056" width="9.140625" style="21"/>
    <col min="13057" max="13057" width="10.140625" style="21" customWidth="1"/>
    <col min="13058" max="13058" width="15.5703125" style="21" customWidth="1"/>
    <col min="13059" max="13059" width="15.7109375" style="21" customWidth="1"/>
    <col min="13060" max="13308" width="9.140625" style="21"/>
    <col min="13309" max="13309" width="4.5703125" style="21" customWidth="1"/>
    <col min="13310" max="13310" width="9.140625" style="21"/>
    <col min="13311" max="13311" width="11.5703125" style="21" customWidth="1"/>
    <col min="13312" max="13312" width="9.140625" style="21"/>
    <col min="13313" max="13313" width="10.140625" style="21" customWidth="1"/>
    <col min="13314" max="13314" width="15.5703125" style="21" customWidth="1"/>
    <col min="13315" max="13315" width="15.7109375" style="21" customWidth="1"/>
    <col min="13316" max="13564" width="9.140625" style="21"/>
    <col min="13565" max="13565" width="4.5703125" style="21" customWidth="1"/>
    <col min="13566" max="13566" width="9.140625" style="21"/>
    <col min="13567" max="13567" width="11.5703125" style="21" customWidth="1"/>
    <col min="13568" max="13568" width="9.140625" style="21"/>
    <col min="13569" max="13569" width="10.140625" style="21" customWidth="1"/>
    <col min="13570" max="13570" width="15.5703125" style="21" customWidth="1"/>
    <col min="13571" max="13571" width="15.7109375" style="21" customWidth="1"/>
    <col min="13572" max="13820" width="9.140625" style="21"/>
    <col min="13821" max="13821" width="4.5703125" style="21" customWidth="1"/>
    <col min="13822" max="13822" width="9.140625" style="21"/>
    <col min="13823" max="13823" width="11.5703125" style="21" customWidth="1"/>
    <col min="13824" max="13824" width="9.140625" style="21"/>
    <col min="13825" max="13825" width="10.140625" style="21" customWidth="1"/>
    <col min="13826" max="13826" width="15.5703125" style="21" customWidth="1"/>
    <col min="13827" max="13827" width="15.7109375" style="21" customWidth="1"/>
    <col min="13828" max="14076" width="9.140625" style="21"/>
    <col min="14077" max="14077" width="4.5703125" style="21" customWidth="1"/>
    <col min="14078" max="14078" width="9.140625" style="21"/>
    <col min="14079" max="14079" width="11.5703125" style="21" customWidth="1"/>
    <col min="14080" max="14080" width="9.140625" style="21"/>
    <col min="14081" max="14081" width="10.140625" style="21" customWidth="1"/>
    <col min="14082" max="14082" width="15.5703125" style="21" customWidth="1"/>
    <col min="14083" max="14083" width="15.7109375" style="21" customWidth="1"/>
    <col min="14084" max="14332" width="9.140625" style="21"/>
    <col min="14333" max="14333" width="4.5703125" style="21" customWidth="1"/>
    <col min="14334" max="14334" width="9.140625" style="21"/>
    <col min="14335" max="14335" width="11.5703125" style="21" customWidth="1"/>
    <col min="14336" max="14336" width="9.140625" style="21"/>
    <col min="14337" max="14337" width="10.140625" style="21" customWidth="1"/>
    <col min="14338" max="14338" width="15.5703125" style="21" customWidth="1"/>
    <col min="14339" max="14339" width="15.7109375" style="21" customWidth="1"/>
    <col min="14340" max="14588" width="9.140625" style="21"/>
    <col min="14589" max="14589" width="4.5703125" style="21" customWidth="1"/>
    <col min="14590" max="14590" width="9.140625" style="21"/>
    <col min="14591" max="14591" width="11.5703125" style="21" customWidth="1"/>
    <col min="14592" max="14592" width="9.140625" style="21"/>
    <col min="14593" max="14593" width="10.140625" style="21" customWidth="1"/>
    <col min="14594" max="14594" width="15.5703125" style="21" customWidth="1"/>
    <col min="14595" max="14595" width="15.7109375" style="21" customWidth="1"/>
    <col min="14596" max="14844" width="9.140625" style="21"/>
    <col min="14845" max="14845" width="4.5703125" style="21" customWidth="1"/>
    <col min="14846" max="14846" width="9.140625" style="21"/>
    <col min="14847" max="14847" width="11.5703125" style="21" customWidth="1"/>
    <col min="14848" max="14848" width="9.140625" style="21"/>
    <col min="14849" max="14849" width="10.140625" style="21" customWidth="1"/>
    <col min="14850" max="14850" width="15.5703125" style="21" customWidth="1"/>
    <col min="14851" max="14851" width="15.7109375" style="21" customWidth="1"/>
    <col min="14852" max="15100" width="9.140625" style="21"/>
    <col min="15101" max="15101" width="4.5703125" style="21" customWidth="1"/>
    <col min="15102" max="15102" width="9.140625" style="21"/>
    <col min="15103" max="15103" width="11.5703125" style="21" customWidth="1"/>
    <col min="15104" max="15104" width="9.140625" style="21"/>
    <col min="15105" max="15105" width="10.140625" style="21" customWidth="1"/>
    <col min="15106" max="15106" width="15.5703125" style="21" customWidth="1"/>
    <col min="15107" max="15107" width="15.7109375" style="21" customWidth="1"/>
    <col min="15108" max="15356" width="9.140625" style="21"/>
    <col min="15357" max="15357" width="4.5703125" style="21" customWidth="1"/>
    <col min="15358" max="15358" width="9.140625" style="21"/>
    <col min="15359" max="15359" width="11.5703125" style="21" customWidth="1"/>
    <col min="15360" max="15360" width="9.140625" style="21"/>
    <col min="15361" max="15361" width="10.140625" style="21" customWidth="1"/>
    <col min="15362" max="15362" width="15.5703125" style="21" customWidth="1"/>
    <col min="15363" max="15363" width="15.7109375" style="21" customWidth="1"/>
    <col min="15364" max="15612" width="9.140625" style="21"/>
    <col min="15613" max="15613" width="4.5703125" style="21" customWidth="1"/>
    <col min="15614" max="15614" width="9.140625" style="21"/>
    <col min="15615" max="15615" width="11.5703125" style="21" customWidth="1"/>
    <col min="15616" max="15616" width="9.140625" style="21"/>
    <col min="15617" max="15617" width="10.140625" style="21" customWidth="1"/>
    <col min="15618" max="15618" width="15.5703125" style="21" customWidth="1"/>
    <col min="15619" max="15619" width="15.7109375" style="21" customWidth="1"/>
    <col min="15620" max="15868" width="9.140625" style="21"/>
    <col min="15869" max="15869" width="4.5703125" style="21" customWidth="1"/>
    <col min="15870" max="15870" width="9.140625" style="21"/>
    <col min="15871" max="15871" width="11.5703125" style="21" customWidth="1"/>
    <col min="15872" max="15872" width="9.140625" style="21"/>
    <col min="15873" max="15873" width="10.140625" style="21" customWidth="1"/>
    <col min="15874" max="15874" width="15.5703125" style="21" customWidth="1"/>
    <col min="15875" max="15875" width="15.7109375" style="21" customWidth="1"/>
    <col min="15876" max="16124" width="9.140625" style="21"/>
    <col min="16125" max="16125" width="4.5703125" style="21" customWidth="1"/>
    <col min="16126" max="16126" width="9.140625" style="21"/>
    <col min="16127" max="16127" width="11.5703125" style="21" customWidth="1"/>
    <col min="16128" max="16128" width="9.140625" style="21"/>
    <col min="16129" max="16129" width="10.140625" style="21" customWidth="1"/>
    <col min="16130" max="16130" width="15.5703125" style="21" customWidth="1"/>
    <col min="16131" max="16131" width="15.7109375" style="21" customWidth="1"/>
    <col min="16132" max="16384" width="9.140625" style="21"/>
  </cols>
  <sheetData>
    <row r="1" spans="1:7" ht="20.25" thickBot="1" x14ac:dyDescent="0.35">
      <c r="A1" s="22" t="s">
        <v>101</v>
      </c>
      <c r="B1" s="22" t="s">
        <v>102</v>
      </c>
      <c r="C1" s="22" t="s">
        <v>103</v>
      </c>
      <c r="D1" s="22" t="s">
        <v>104</v>
      </c>
      <c r="E1" s="22" t="s">
        <v>105</v>
      </c>
      <c r="F1" s="22" t="s">
        <v>106</v>
      </c>
    </row>
    <row r="2" spans="1:7" ht="19.5" thickTop="1" x14ac:dyDescent="0.3">
      <c r="A2" s="23">
        <v>41428</v>
      </c>
      <c r="B2" s="24" t="s">
        <v>109</v>
      </c>
      <c r="C2" s="24">
        <v>10</v>
      </c>
      <c r="D2" s="61">
        <v>119.7</v>
      </c>
      <c r="E2" s="24" t="s">
        <v>112</v>
      </c>
      <c r="F2" s="24" t="s">
        <v>114</v>
      </c>
      <c r="G2" s="21" t="s">
        <v>116</v>
      </c>
    </row>
    <row r="3" spans="1:7" x14ac:dyDescent="0.3">
      <c r="A3" s="25">
        <v>41428</v>
      </c>
      <c r="B3" s="26" t="s">
        <v>110</v>
      </c>
      <c r="C3" s="26">
        <v>6</v>
      </c>
      <c r="D3" s="62">
        <v>77.819999999999993</v>
      </c>
      <c r="E3" s="26" t="s">
        <v>107</v>
      </c>
      <c r="F3" s="26" t="s">
        <v>115</v>
      </c>
    </row>
    <row r="4" spans="1:7" x14ac:dyDescent="0.3">
      <c r="A4" s="25">
        <v>41428</v>
      </c>
      <c r="B4" s="26" t="s">
        <v>108</v>
      </c>
      <c r="C4" s="26">
        <v>15</v>
      </c>
      <c r="D4" s="62">
        <v>100.95</v>
      </c>
      <c r="E4" s="26" t="s">
        <v>107</v>
      </c>
      <c r="F4" s="26" t="s">
        <v>113</v>
      </c>
    </row>
    <row r="5" spans="1:7" x14ac:dyDescent="0.3">
      <c r="A5" s="25">
        <v>41428</v>
      </c>
      <c r="B5" s="26" t="s">
        <v>110</v>
      </c>
      <c r="C5" s="26">
        <v>11</v>
      </c>
      <c r="D5" s="62">
        <v>149.71</v>
      </c>
      <c r="E5" s="26" t="s">
        <v>112</v>
      </c>
      <c r="F5" s="26" t="s">
        <v>115</v>
      </c>
    </row>
    <row r="6" spans="1:7" x14ac:dyDescent="0.3">
      <c r="A6" s="25">
        <v>41429</v>
      </c>
      <c r="B6" s="26" t="s">
        <v>108</v>
      </c>
      <c r="C6" s="26">
        <v>22</v>
      </c>
      <c r="D6" s="62">
        <v>155.4</v>
      </c>
      <c r="E6" s="26" t="s">
        <v>112</v>
      </c>
      <c r="F6" s="26" t="s">
        <v>115</v>
      </c>
    </row>
    <row r="7" spans="1:7" x14ac:dyDescent="0.3">
      <c r="A7" s="25">
        <v>41429</v>
      </c>
      <c r="B7" s="26" t="s">
        <v>108</v>
      </c>
      <c r="C7" s="26">
        <v>3</v>
      </c>
      <c r="D7" s="62">
        <v>20.190000000000001</v>
      </c>
      <c r="E7" s="26" t="s">
        <v>107</v>
      </c>
      <c r="F7" s="26" t="s">
        <v>113</v>
      </c>
    </row>
    <row r="8" spans="1:7" x14ac:dyDescent="0.3">
      <c r="A8" s="25">
        <v>41429</v>
      </c>
      <c r="B8" s="26" t="s">
        <v>111</v>
      </c>
      <c r="C8" s="26">
        <v>5</v>
      </c>
      <c r="D8" s="62">
        <v>33.65</v>
      </c>
      <c r="E8" s="26" t="s">
        <v>107</v>
      </c>
      <c r="F8" s="26" t="s">
        <v>114</v>
      </c>
    </row>
    <row r="9" spans="1:7" x14ac:dyDescent="0.3">
      <c r="A9" s="25">
        <v>41429</v>
      </c>
      <c r="B9" s="26" t="s">
        <v>109</v>
      </c>
      <c r="C9" s="26">
        <v>22</v>
      </c>
      <c r="D9" s="62">
        <v>239.36</v>
      </c>
      <c r="E9" s="26" t="s">
        <v>112</v>
      </c>
      <c r="F9" s="26" t="s">
        <v>113</v>
      </c>
    </row>
    <row r="10" spans="1:7" x14ac:dyDescent="0.3">
      <c r="A10" s="25">
        <v>41429</v>
      </c>
      <c r="B10" s="26" t="s">
        <v>110</v>
      </c>
      <c r="C10" s="26">
        <v>10</v>
      </c>
      <c r="D10" s="62">
        <v>129.69999999999999</v>
      </c>
      <c r="E10" s="26" t="s">
        <v>107</v>
      </c>
      <c r="F10" s="26" t="s">
        <v>115</v>
      </c>
    </row>
    <row r="11" spans="1:7" x14ac:dyDescent="0.3">
      <c r="A11" s="25">
        <v>41430</v>
      </c>
      <c r="B11" s="26" t="s">
        <v>108</v>
      </c>
      <c r="C11" s="26">
        <v>22</v>
      </c>
      <c r="D11" s="62">
        <v>155.4</v>
      </c>
      <c r="E11" s="26" t="s">
        <v>112</v>
      </c>
      <c r="F11" s="26" t="s">
        <v>115</v>
      </c>
    </row>
    <row r="12" spans="1:7" x14ac:dyDescent="0.3">
      <c r="A12" s="25">
        <v>41430</v>
      </c>
      <c r="B12" s="26" t="s">
        <v>109</v>
      </c>
      <c r="C12" s="26">
        <v>8</v>
      </c>
      <c r="D12" s="62">
        <v>82.96</v>
      </c>
      <c r="E12" s="26" t="s">
        <v>107</v>
      </c>
      <c r="F12" s="26" t="s">
        <v>114</v>
      </c>
    </row>
    <row r="13" spans="1:7" x14ac:dyDescent="0.3">
      <c r="A13" s="25">
        <v>41430</v>
      </c>
      <c r="B13" s="26" t="s">
        <v>109</v>
      </c>
      <c r="C13" s="26">
        <v>22</v>
      </c>
      <c r="D13" s="62">
        <v>239.4</v>
      </c>
      <c r="E13" s="26" t="s">
        <v>112</v>
      </c>
      <c r="F13" s="26" t="s">
        <v>114</v>
      </c>
    </row>
    <row r="14" spans="1:7" x14ac:dyDescent="0.3">
      <c r="A14" s="25">
        <v>41430</v>
      </c>
      <c r="B14" s="26" t="s">
        <v>111</v>
      </c>
      <c r="C14" s="26">
        <v>55</v>
      </c>
      <c r="D14" s="62">
        <v>388.5</v>
      </c>
      <c r="E14" s="26" t="s">
        <v>112</v>
      </c>
      <c r="F14" s="26" t="s">
        <v>115</v>
      </c>
    </row>
    <row r="15" spans="1:7" x14ac:dyDescent="0.3">
      <c r="A15" s="25">
        <v>41430</v>
      </c>
      <c r="B15" s="26" t="s">
        <v>108</v>
      </c>
      <c r="C15" s="26">
        <v>25</v>
      </c>
      <c r="D15" s="62">
        <v>168.25</v>
      </c>
      <c r="E15" s="26" t="s">
        <v>107</v>
      </c>
      <c r="F15" s="26" t="s">
        <v>113</v>
      </c>
    </row>
    <row r="16" spans="1:7" x14ac:dyDescent="0.3">
      <c r="A16" s="25">
        <v>41430</v>
      </c>
      <c r="B16" s="26" t="s">
        <v>110</v>
      </c>
      <c r="C16" s="26">
        <v>22</v>
      </c>
      <c r="D16" s="62">
        <v>299.42</v>
      </c>
      <c r="E16" s="26" t="s">
        <v>112</v>
      </c>
      <c r="F16" s="26" t="s">
        <v>115</v>
      </c>
    </row>
    <row r="17" spans="1:6" x14ac:dyDescent="0.3">
      <c r="A17" s="25">
        <v>41431</v>
      </c>
      <c r="B17" s="26" t="s">
        <v>108</v>
      </c>
      <c r="C17" s="26">
        <v>33</v>
      </c>
      <c r="D17" s="62">
        <f>C17*7.77</f>
        <v>256.40999999999997</v>
      </c>
      <c r="E17" s="26" t="s">
        <v>112</v>
      </c>
      <c r="F17" s="26" t="s">
        <v>115</v>
      </c>
    </row>
    <row r="18" spans="1:6" x14ac:dyDescent="0.3">
      <c r="A18" s="25">
        <v>41431</v>
      </c>
      <c r="B18" s="26" t="s">
        <v>109</v>
      </c>
      <c r="C18" s="26">
        <v>11</v>
      </c>
      <c r="D18" s="62">
        <v>119.7</v>
      </c>
      <c r="E18" s="26" t="s">
        <v>112</v>
      </c>
      <c r="F18" s="26" t="s">
        <v>115</v>
      </c>
    </row>
    <row r="19" spans="1:6" x14ac:dyDescent="0.3">
      <c r="A19" s="25">
        <v>41431</v>
      </c>
      <c r="B19" s="26" t="s">
        <v>110</v>
      </c>
      <c r="C19" s="26">
        <v>22</v>
      </c>
      <c r="D19" s="62">
        <f>C19*14.97</f>
        <v>329.34000000000003</v>
      </c>
      <c r="E19" s="26" t="s">
        <v>112</v>
      </c>
      <c r="F19" s="26" t="s">
        <v>115</v>
      </c>
    </row>
    <row r="20" spans="1:6" x14ac:dyDescent="0.3">
      <c r="A20" s="25">
        <v>41431</v>
      </c>
      <c r="B20" s="26" t="s">
        <v>111</v>
      </c>
      <c r="C20" s="26">
        <v>20</v>
      </c>
      <c r="D20" s="62">
        <f>C20*6.73</f>
        <v>134.60000000000002</v>
      </c>
      <c r="E20" s="26" t="s">
        <v>107</v>
      </c>
      <c r="F20" s="26" t="s">
        <v>115</v>
      </c>
    </row>
    <row r="21" spans="1:6" x14ac:dyDescent="0.3">
      <c r="A21" s="25">
        <v>41449</v>
      </c>
      <c r="B21" s="26" t="s">
        <v>109</v>
      </c>
      <c r="C21" s="26">
        <v>99</v>
      </c>
      <c r="D21" s="62">
        <f t="shared" ref="D21:D27" si="0">C21*11.97</f>
        <v>1185.03</v>
      </c>
      <c r="E21" s="26" t="s">
        <v>112</v>
      </c>
      <c r="F21" s="26" t="s">
        <v>115</v>
      </c>
    </row>
    <row r="22" spans="1:6" x14ac:dyDescent="0.3">
      <c r="A22" s="25">
        <v>41449</v>
      </c>
      <c r="B22" s="26" t="s">
        <v>109</v>
      </c>
      <c r="C22" s="26">
        <v>55</v>
      </c>
      <c r="D22" s="62">
        <f t="shared" si="0"/>
        <v>658.35</v>
      </c>
      <c r="E22" s="26" t="s">
        <v>112</v>
      </c>
      <c r="F22" s="26" t="s">
        <v>114</v>
      </c>
    </row>
    <row r="23" spans="1:6" x14ac:dyDescent="0.3">
      <c r="A23" s="25">
        <v>41430</v>
      </c>
      <c r="B23" s="26" t="s">
        <v>109</v>
      </c>
      <c r="C23" s="26">
        <v>11</v>
      </c>
      <c r="D23" s="62">
        <f t="shared" si="0"/>
        <v>131.67000000000002</v>
      </c>
      <c r="E23" s="26" t="s">
        <v>112</v>
      </c>
      <c r="F23" s="26" t="s">
        <v>113</v>
      </c>
    </row>
    <row r="24" spans="1:6" x14ac:dyDescent="0.3">
      <c r="A24" s="25">
        <v>41435</v>
      </c>
      <c r="B24" s="26" t="s">
        <v>109</v>
      </c>
      <c r="C24" s="26">
        <v>25</v>
      </c>
      <c r="D24" s="62">
        <f t="shared" si="0"/>
        <v>299.25</v>
      </c>
      <c r="E24" s="26" t="s">
        <v>107</v>
      </c>
      <c r="F24" s="26" t="s">
        <v>115</v>
      </c>
    </row>
    <row r="25" spans="1:6" x14ac:dyDescent="0.3">
      <c r="A25" s="25">
        <v>41436</v>
      </c>
      <c r="B25" s="26" t="s">
        <v>109</v>
      </c>
      <c r="C25" s="26">
        <v>22</v>
      </c>
      <c r="D25" s="62">
        <f t="shared" si="0"/>
        <v>263.34000000000003</v>
      </c>
      <c r="E25" s="26" t="s">
        <v>112</v>
      </c>
      <c r="F25" s="26" t="s">
        <v>113</v>
      </c>
    </row>
    <row r="26" spans="1:6" x14ac:dyDescent="0.3">
      <c r="A26" s="25">
        <v>41437</v>
      </c>
      <c r="B26" s="26" t="s">
        <v>109</v>
      </c>
      <c r="C26" s="26">
        <v>11</v>
      </c>
      <c r="D26" s="62">
        <f t="shared" si="0"/>
        <v>131.67000000000002</v>
      </c>
      <c r="E26" s="26" t="s">
        <v>112</v>
      </c>
      <c r="F26" s="26" t="s">
        <v>113</v>
      </c>
    </row>
    <row r="27" spans="1:6" x14ac:dyDescent="0.3">
      <c r="A27" s="25">
        <v>41438</v>
      </c>
      <c r="B27" s="26" t="s">
        <v>109</v>
      </c>
      <c r="C27" s="26">
        <v>22</v>
      </c>
      <c r="D27" s="62">
        <f t="shared" si="0"/>
        <v>263.34000000000003</v>
      </c>
      <c r="E27" s="26" t="s">
        <v>112</v>
      </c>
      <c r="F27" s="26" t="s">
        <v>113</v>
      </c>
    </row>
    <row r="28" spans="1:6" x14ac:dyDescent="0.3">
      <c r="A28" s="25">
        <v>41439</v>
      </c>
      <c r="B28" s="26" t="s">
        <v>109</v>
      </c>
      <c r="C28" s="26">
        <v>30</v>
      </c>
      <c r="D28" s="62">
        <f>C28*10.37</f>
        <v>311.09999999999997</v>
      </c>
      <c r="E28" s="26" t="s">
        <v>107</v>
      </c>
      <c r="F28" s="26" t="s">
        <v>115</v>
      </c>
    </row>
    <row r="29" spans="1:6" x14ac:dyDescent="0.3">
      <c r="A29" s="25">
        <v>41442</v>
      </c>
      <c r="B29" s="26" t="s">
        <v>109</v>
      </c>
      <c r="C29" s="26">
        <v>15</v>
      </c>
      <c r="D29" s="62">
        <f>C29*10.37</f>
        <v>155.54999999999998</v>
      </c>
      <c r="E29" s="26" t="s">
        <v>107</v>
      </c>
      <c r="F29" s="26" t="s">
        <v>115</v>
      </c>
    </row>
    <row r="30" spans="1:6" x14ac:dyDescent="0.3">
      <c r="A30" s="25">
        <v>41443</v>
      </c>
      <c r="B30" s="26" t="s">
        <v>109</v>
      </c>
      <c r="C30" s="26">
        <v>20</v>
      </c>
      <c r="D30" s="62">
        <f>C30*10.37</f>
        <v>207.39999999999998</v>
      </c>
      <c r="E30" s="26" t="s">
        <v>107</v>
      </c>
      <c r="F30" s="26" t="s">
        <v>115</v>
      </c>
    </row>
    <row r="31" spans="1:6" x14ac:dyDescent="0.3">
      <c r="A31" s="25">
        <v>41442</v>
      </c>
      <c r="B31" s="26" t="s">
        <v>109</v>
      </c>
      <c r="C31" s="26">
        <v>74</v>
      </c>
      <c r="D31" s="62">
        <f>C31*10.37</f>
        <v>767.38</v>
      </c>
      <c r="E31" s="26" t="s">
        <v>107</v>
      </c>
      <c r="F31" s="26" t="s">
        <v>114</v>
      </c>
    </row>
    <row r="32" spans="1:6" x14ac:dyDescent="0.3">
      <c r="A32" s="25">
        <v>41432</v>
      </c>
      <c r="B32" s="26" t="s">
        <v>109</v>
      </c>
      <c r="C32" s="26">
        <v>102</v>
      </c>
      <c r="D32" s="62">
        <f>C32*10.37</f>
        <v>1057.74</v>
      </c>
      <c r="E32" s="26" t="s">
        <v>107</v>
      </c>
      <c r="F32" s="26" t="s">
        <v>113</v>
      </c>
    </row>
    <row r="33" spans="1:6" x14ac:dyDescent="0.3">
      <c r="A33" s="25">
        <v>41435</v>
      </c>
      <c r="B33" s="26" t="s">
        <v>110</v>
      </c>
      <c r="C33" s="26">
        <v>22</v>
      </c>
      <c r="D33" s="62">
        <f t="shared" ref="D33:D41" si="1">C33*14.97</f>
        <v>329.34000000000003</v>
      </c>
      <c r="E33" s="26" t="s">
        <v>112</v>
      </c>
      <c r="F33" s="26" t="s">
        <v>115</v>
      </c>
    </row>
    <row r="34" spans="1:6" x14ac:dyDescent="0.3">
      <c r="A34" s="25">
        <v>41436</v>
      </c>
      <c r="B34" s="26" t="s">
        <v>110</v>
      </c>
      <c r="C34" s="26">
        <v>11</v>
      </c>
      <c r="D34" s="62">
        <f t="shared" si="1"/>
        <v>164.67000000000002</v>
      </c>
      <c r="E34" s="26" t="s">
        <v>112</v>
      </c>
      <c r="F34" s="26" t="s">
        <v>115</v>
      </c>
    </row>
    <row r="35" spans="1:6" x14ac:dyDescent="0.3">
      <c r="A35" s="25">
        <v>41437</v>
      </c>
      <c r="B35" s="26" t="s">
        <v>110</v>
      </c>
      <c r="C35" s="26">
        <v>33</v>
      </c>
      <c r="D35" s="62">
        <f t="shared" si="1"/>
        <v>494.01000000000005</v>
      </c>
      <c r="E35" s="26" t="s">
        <v>112</v>
      </c>
      <c r="F35" s="26" t="s">
        <v>115</v>
      </c>
    </row>
    <row r="36" spans="1:6" x14ac:dyDescent="0.3">
      <c r="A36" s="25">
        <v>41438</v>
      </c>
      <c r="B36" s="26" t="s">
        <v>110</v>
      </c>
      <c r="C36" s="26">
        <v>33</v>
      </c>
      <c r="D36" s="62">
        <f t="shared" si="1"/>
        <v>494.01000000000005</v>
      </c>
      <c r="E36" s="26" t="s">
        <v>112</v>
      </c>
      <c r="F36" s="26" t="s">
        <v>115</v>
      </c>
    </row>
    <row r="37" spans="1:6" x14ac:dyDescent="0.3">
      <c r="A37" s="25">
        <v>41439</v>
      </c>
      <c r="B37" s="26" t="s">
        <v>110</v>
      </c>
      <c r="C37" s="26">
        <v>25</v>
      </c>
      <c r="D37" s="62">
        <f t="shared" si="1"/>
        <v>374.25</v>
      </c>
      <c r="E37" s="26" t="s">
        <v>107</v>
      </c>
      <c r="F37" s="26" t="s">
        <v>115</v>
      </c>
    </row>
    <row r="38" spans="1:6" x14ac:dyDescent="0.3">
      <c r="A38" s="25">
        <v>41442</v>
      </c>
      <c r="B38" s="26" t="s">
        <v>110</v>
      </c>
      <c r="C38" s="26">
        <v>30</v>
      </c>
      <c r="D38" s="62">
        <f t="shared" si="1"/>
        <v>449.1</v>
      </c>
      <c r="E38" s="26" t="s">
        <v>107</v>
      </c>
      <c r="F38" s="26" t="s">
        <v>115</v>
      </c>
    </row>
    <row r="39" spans="1:6" x14ac:dyDescent="0.3">
      <c r="A39" s="25">
        <v>41443</v>
      </c>
      <c r="B39" s="26" t="s">
        <v>110</v>
      </c>
      <c r="C39" s="26">
        <v>30</v>
      </c>
      <c r="D39" s="62">
        <f t="shared" si="1"/>
        <v>449.1</v>
      </c>
      <c r="E39" s="26" t="s">
        <v>107</v>
      </c>
      <c r="F39" s="26" t="s">
        <v>115</v>
      </c>
    </row>
    <row r="40" spans="1:6" x14ac:dyDescent="0.3">
      <c r="A40" s="25">
        <v>41443</v>
      </c>
      <c r="B40" s="26" t="s">
        <v>110</v>
      </c>
      <c r="C40" s="26">
        <v>25</v>
      </c>
      <c r="D40" s="62">
        <f t="shared" si="1"/>
        <v>374.25</v>
      </c>
      <c r="E40" s="26" t="s">
        <v>107</v>
      </c>
      <c r="F40" s="26" t="s">
        <v>115</v>
      </c>
    </row>
    <row r="41" spans="1:6" x14ac:dyDescent="0.3">
      <c r="A41" s="25">
        <v>41442</v>
      </c>
      <c r="B41" s="26" t="s">
        <v>110</v>
      </c>
      <c r="C41" s="26">
        <v>15</v>
      </c>
      <c r="D41" s="62">
        <f t="shared" si="1"/>
        <v>224.55</v>
      </c>
      <c r="E41" s="26" t="s">
        <v>107</v>
      </c>
      <c r="F41" s="26" t="s">
        <v>115</v>
      </c>
    </row>
    <row r="42" spans="1:6" x14ac:dyDescent="0.3">
      <c r="A42" s="25">
        <v>41445</v>
      </c>
      <c r="B42" s="26" t="s">
        <v>110</v>
      </c>
      <c r="C42" s="26">
        <v>99</v>
      </c>
      <c r="D42" s="62">
        <f>C42*14.97</f>
        <v>1482.03</v>
      </c>
      <c r="E42" s="26" t="s">
        <v>112</v>
      </c>
      <c r="F42" s="26" t="s">
        <v>114</v>
      </c>
    </row>
    <row r="43" spans="1:6" x14ac:dyDescent="0.3">
      <c r="A43" s="25">
        <v>41446</v>
      </c>
      <c r="B43" s="26" t="s">
        <v>110</v>
      </c>
      <c r="C43" s="26">
        <v>132</v>
      </c>
      <c r="D43" s="62">
        <f>C43*14.97</f>
        <v>1976.0400000000002</v>
      </c>
      <c r="E43" s="26" t="s">
        <v>112</v>
      </c>
      <c r="F43" s="26" t="s">
        <v>113</v>
      </c>
    </row>
    <row r="44" spans="1:6" x14ac:dyDescent="0.3">
      <c r="A44" s="25">
        <v>41449</v>
      </c>
      <c r="B44" s="26" t="s">
        <v>110</v>
      </c>
      <c r="C44" s="26">
        <v>15</v>
      </c>
      <c r="D44" s="62">
        <f>C44*12.97</f>
        <v>194.55</v>
      </c>
      <c r="E44" s="26" t="s">
        <v>107</v>
      </c>
      <c r="F44" s="26" t="s">
        <v>115</v>
      </c>
    </row>
    <row r="45" spans="1:6" x14ac:dyDescent="0.3">
      <c r="A45" s="25">
        <v>41450</v>
      </c>
      <c r="B45" s="26" t="s">
        <v>110</v>
      </c>
      <c r="C45" s="26">
        <v>69</v>
      </c>
      <c r="D45" s="62">
        <f>C45*12.97</f>
        <v>894.93000000000006</v>
      </c>
      <c r="E45" s="26" t="s">
        <v>107</v>
      </c>
      <c r="F45" s="26" t="s">
        <v>114</v>
      </c>
    </row>
    <row r="46" spans="1:6" x14ac:dyDescent="0.3">
      <c r="A46" s="25">
        <v>41449</v>
      </c>
      <c r="B46" s="26" t="s">
        <v>110</v>
      </c>
      <c r="C46" s="26">
        <v>120</v>
      </c>
      <c r="D46" s="62">
        <f>C46*12.97</f>
        <v>1556.4</v>
      </c>
      <c r="E46" s="26" t="s">
        <v>107</v>
      </c>
      <c r="F46" s="26" t="s">
        <v>113</v>
      </c>
    </row>
    <row r="47" spans="1:6" x14ac:dyDescent="0.3">
      <c r="A47" s="25">
        <v>41432</v>
      </c>
      <c r="B47" s="26" t="s">
        <v>108</v>
      </c>
      <c r="C47" s="26">
        <v>55</v>
      </c>
      <c r="D47" s="62">
        <f>C47*7.77</f>
        <v>427.34999999999997</v>
      </c>
      <c r="E47" s="26" t="s">
        <v>112</v>
      </c>
      <c r="F47" s="26" t="s">
        <v>115</v>
      </c>
    </row>
    <row r="48" spans="1:6" x14ac:dyDescent="0.3">
      <c r="A48" s="25">
        <v>41435</v>
      </c>
      <c r="B48" s="26" t="s">
        <v>108</v>
      </c>
      <c r="C48" s="26">
        <v>44</v>
      </c>
      <c r="D48" s="62">
        <f>C48*7.77</f>
        <v>341.88</v>
      </c>
      <c r="E48" s="26" t="s">
        <v>112</v>
      </c>
      <c r="F48" s="26" t="s">
        <v>115</v>
      </c>
    </row>
    <row r="49" spans="1:6" x14ac:dyDescent="0.3">
      <c r="A49" s="25">
        <v>41436</v>
      </c>
      <c r="B49" s="26" t="s">
        <v>108</v>
      </c>
      <c r="C49" s="26">
        <v>55</v>
      </c>
      <c r="D49" s="62">
        <f>C49*7.77</f>
        <v>427.34999999999997</v>
      </c>
      <c r="E49" s="26" t="s">
        <v>112</v>
      </c>
      <c r="F49" s="26" t="s">
        <v>115</v>
      </c>
    </row>
    <row r="50" spans="1:6" x14ac:dyDescent="0.3">
      <c r="A50" s="25">
        <v>41437</v>
      </c>
      <c r="B50" s="26" t="s">
        <v>108</v>
      </c>
      <c r="C50" s="26">
        <v>66</v>
      </c>
      <c r="D50" s="62">
        <f>C50*7.77</f>
        <v>512.81999999999994</v>
      </c>
      <c r="E50" s="26" t="s">
        <v>112</v>
      </c>
      <c r="F50" s="26" t="s">
        <v>115</v>
      </c>
    </row>
    <row r="51" spans="1:6" x14ac:dyDescent="0.3">
      <c r="A51" s="25">
        <v>41438</v>
      </c>
      <c r="B51" s="26" t="s">
        <v>108</v>
      </c>
      <c r="C51" s="26">
        <v>50</v>
      </c>
      <c r="D51" s="62">
        <f>C51*6.73</f>
        <v>336.5</v>
      </c>
      <c r="E51" s="26" t="s">
        <v>107</v>
      </c>
      <c r="F51" s="26" t="s">
        <v>115</v>
      </c>
    </row>
    <row r="52" spans="1:6" x14ac:dyDescent="0.3">
      <c r="A52" s="25">
        <v>41439</v>
      </c>
      <c r="B52" s="26" t="s">
        <v>108</v>
      </c>
      <c r="C52" s="26">
        <v>45</v>
      </c>
      <c r="D52" s="62">
        <f>C52*6.73</f>
        <v>302.85000000000002</v>
      </c>
      <c r="E52" s="26" t="s">
        <v>107</v>
      </c>
      <c r="F52" s="26" t="s">
        <v>115</v>
      </c>
    </row>
    <row r="53" spans="1:6" x14ac:dyDescent="0.3">
      <c r="A53" s="25">
        <v>41442</v>
      </c>
      <c r="B53" s="26" t="s">
        <v>108</v>
      </c>
      <c r="C53" s="26">
        <v>75</v>
      </c>
      <c r="D53" s="62">
        <f>C53*6.73</f>
        <v>504.75000000000006</v>
      </c>
      <c r="E53" s="26" t="s">
        <v>107</v>
      </c>
      <c r="F53" s="26" t="s">
        <v>115</v>
      </c>
    </row>
    <row r="54" spans="1:6" x14ac:dyDescent="0.3">
      <c r="A54" s="25">
        <v>41443</v>
      </c>
      <c r="B54" s="26" t="s">
        <v>108</v>
      </c>
      <c r="C54" s="26">
        <v>50</v>
      </c>
      <c r="D54" s="62">
        <f>C54*6.73</f>
        <v>336.5</v>
      </c>
      <c r="E54" s="26" t="s">
        <v>107</v>
      </c>
      <c r="F54" s="26" t="s">
        <v>115</v>
      </c>
    </row>
    <row r="55" spans="1:6" x14ac:dyDescent="0.3">
      <c r="A55" s="25">
        <v>41450</v>
      </c>
      <c r="B55" s="26" t="s">
        <v>108</v>
      </c>
      <c r="C55" s="26">
        <v>77</v>
      </c>
      <c r="D55" s="62">
        <f>C55*7.77</f>
        <v>598.29</v>
      </c>
      <c r="E55" s="26" t="s">
        <v>112</v>
      </c>
      <c r="F55" s="26" t="s">
        <v>115</v>
      </c>
    </row>
    <row r="56" spans="1:6" x14ac:dyDescent="0.3">
      <c r="A56" s="25">
        <v>41451</v>
      </c>
      <c r="B56" s="26" t="s">
        <v>108</v>
      </c>
      <c r="C56" s="26">
        <v>165</v>
      </c>
      <c r="D56" s="62">
        <f>C56*7.77</f>
        <v>1282.05</v>
      </c>
      <c r="E56" s="26" t="s">
        <v>112</v>
      </c>
      <c r="F56" s="26" t="s">
        <v>114</v>
      </c>
    </row>
    <row r="57" spans="1:6" x14ac:dyDescent="0.3">
      <c r="A57" s="25">
        <v>41442</v>
      </c>
      <c r="B57" s="26" t="s">
        <v>108</v>
      </c>
      <c r="C57" s="26">
        <v>187</v>
      </c>
      <c r="D57" s="62">
        <f>C57*7.77</f>
        <v>1452.99</v>
      </c>
      <c r="E57" s="26" t="s">
        <v>112</v>
      </c>
      <c r="F57" s="26" t="s">
        <v>113</v>
      </c>
    </row>
    <row r="58" spans="1:6" x14ac:dyDescent="0.3">
      <c r="A58" s="25">
        <v>41443</v>
      </c>
      <c r="B58" s="26" t="s">
        <v>108</v>
      </c>
      <c r="C58" s="26">
        <v>68</v>
      </c>
      <c r="D58" s="62">
        <f t="shared" ref="D58:D64" si="2">C58*6.73</f>
        <v>457.64000000000004</v>
      </c>
      <c r="E58" s="26" t="s">
        <v>107</v>
      </c>
      <c r="F58" s="26" t="s">
        <v>115</v>
      </c>
    </row>
    <row r="59" spans="1:6" x14ac:dyDescent="0.3">
      <c r="A59" s="25">
        <v>41444</v>
      </c>
      <c r="B59" s="26" t="s">
        <v>108</v>
      </c>
      <c r="C59" s="26">
        <v>122</v>
      </c>
      <c r="D59" s="62">
        <f t="shared" si="2"/>
        <v>821.06000000000006</v>
      </c>
      <c r="E59" s="26" t="s">
        <v>107</v>
      </c>
      <c r="F59" s="26" t="s">
        <v>114</v>
      </c>
    </row>
    <row r="60" spans="1:6" x14ac:dyDescent="0.3">
      <c r="A60" s="25">
        <v>41445</v>
      </c>
      <c r="B60" s="26" t="s">
        <v>108</v>
      </c>
      <c r="C60" s="26">
        <v>175</v>
      </c>
      <c r="D60" s="62">
        <f t="shared" si="2"/>
        <v>1177.75</v>
      </c>
      <c r="E60" s="26" t="s">
        <v>107</v>
      </c>
      <c r="F60" s="26" t="s">
        <v>113</v>
      </c>
    </row>
    <row r="61" spans="1:6" x14ac:dyDescent="0.3">
      <c r="A61" s="25">
        <v>41432</v>
      </c>
      <c r="B61" s="26" t="s">
        <v>111</v>
      </c>
      <c r="C61" s="26">
        <v>25</v>
      </c>
      <c r="D61" s="62">
        <f t="shared" si="2"/>
        <v>168.25</v>
      </c>
      <c r="E61" s="26" t="s">
        <v>107</v>
      </c>
      <c r="F61" s="26" t="s">
        <v>113</v>
      </c>
    </row>
    <row r="62" spans="1:6" x14ac:dyDescent="0.3">
      <c r="A62" s="25">
        <v>41435</v>
      </c>
      <c r="B62" s="26" t="s">
        <v>111</v>
      </c>
      <c r="C62" s="26">
        <v>30</v>
      </c>
      <c r="D62" s="62">
        <f t="shared" si="2"/>
        <v>201.9</v>
      </c>
      <c r="E62" s="26" t="s">
        <v>107</v>
      </c>
      <c r="F62" s="26" t="s">
        <v>113</v>
      </c>
    </row>
    <row r="63" spans="1:6" x14ac:dyDescent="0.3">
      <c r="A63" s="25">
        <v>41436</v>
      </c>
      <c r="B63" s="26" t="s">
        <v>111</v>
      </c>
      <c r="C63" s="26">
        <v>15</v>
      </c>
      <c r="D63" s="62">
        <f t="shared" si="2"/>
        <v>100.95</v>
      </c>
      <c r="E63" s="26" t="s">
        <v>107</v>
      </c>
      <c r="F63" s="26" t="s">
        <v>113</v>
      </c>
    </row>
    <row r="64" spans="1:6" x14ac:dyDescent="0.3">
      <c r="A64" s="25">
        <v>41437</v>
      </c>
      <c r="B64" s="26" t="s">
        <v>111</v>
      </c>
      <c r="C64" s="26">
        <v>20</v>
      </c>
      <c r="D64" s="62">
        <f t="shared" si="2"/>
        <v>134.60000000000002</v>
      </c>
      <c r="E64" s="26" t="s">
        <v>107</v>
      </c>
      <c r="F64" s="26" t="s">
        <v>113</v>
      </c>
    </row>
    <row r="65" spans="1:6" x14ac:dyDescent="0.3">
      <c r="A65" s="25">
        <v>41438</v>
      </c>
      <c r="B65" s="26" t="s">
        <v>111</v>
      </c>
      <c r="C65" s="26">
        <v>11</v>
      </c>
      <c r="D65" s="62">
        <f t="shared" ref="D65:D71" si="3">C65*7.77</f>
        <v>85.47</v>
      </c>
      <c r="E65" s="26" t="s">
        <v>112</v>
      </c>
      <c r="F65" s="26" t="s">
        <v>115</v>
      </c>
    </row>
    <row r="66" spans="1:6" x14ac:dyDescent="0.3">
      <c r="A66" s="25">
        <v>41439</v>
      </c>
      <c r="B66" s="26" t="s">
        <v>111</v>
      </c>
      <c r="C66" s="26">
        <v>22</v>
      </c>
      <c r="D66" s="62">
        <f t="shared" si="3"/>
        <v>170.94</v>
      </c>
      <c r="E66" s="26" t="s">
        <v>112</v>
      </c>
      <c r="F66" s="26" t="s">
        <v>115</v>
      </c>
    </row>
    <row r="67" spans="1:6" x14ac:dyDescent="0.3">
      <c r="A67" s="25">
        <v>41442</v>
      </c>
      <c r="B67" s="26" t="s">
        <v>111</v>
      </c>
      <c r="C67" s="26">
        <v>22</v>
      </c>
      <c r="D67" s="62">
        <f t="shared" si="3"/>
        <v>170.94</v>
      </c>
      <c r="E67" s="26" t="s">
        <v>112</v>
      </c>
      <c r="F67" s="26" t="s">
        <v>115</v>
      </c>
    </row>
    <row r="68" spans="1:6" x14ac:dyDescent="0.3">
      <c r="A68" s="25">
        <v>41443</v>
      </c>
      <c r="B68" s="26" t="s">
        <v>111</v>
      </c>
      <c r="C68" s="26">
        <v>33</v>
      </c>
      <c r="D68" s="62">
        <f t="shared" si="3"/>
        <v>256.40999999999997</v>
      </c>
      <c r="E68" s="26" t="s">
        <v>112</v>
      </c>
      <c r="F68" s="26" t="s">
        <v>115</v>
      </c>
    </row>
    <row r="69" spans="1:6" x14ac:dyDescent="0.3">
      <c r="A69" s="25">
        <v>41446</v>
      </c>
      <c r="B69" s="26" t="s">
        <v>111</v>
      </c>
      <c r="C69" s="26">
        <v>22</v>
      </c>
      <c r="D69" s="62">
        <f t="shared" si="3"/>
        <v>170.94</v>
      </c>
      <c r="E69" s="26" t="s">
        <v>112</v>
      </c>
      <c r="F69" s="26" t="s">
        <v>115</v>
      </c>
    </row>
    <row r="70" spans="1:6" x14ac:dyDescent="0.3">
      <c r="A70" s="25">
        <v>41449</v>
      </c>
      <c r="B70" s="26" t="s">
        <v>111</v>
      </c>
      <c r="C70" s="26">
        <v>66</v>
      </c>
      <c r="D70" s="62">
        <f t="shared" si="3"/>
        <v>512.81999999999994</v>
      </c>
      <c r="E70" s="26" t="s">
        <v>112</v>
      </c>
      <c r="F70" s="26" t="s">
        <v>114</v>
      </c>
    </row>
    <row r="71" spans="1:6" x14ac:dyDescent="0.3">
      <c r="A71" s="25">
        <v>41450</v>
      </c>
      <c r="B71" s="26" t="s">
        <v>111</v>
      </c>
      <c r="C71" s="26">
        <v>121</v>
      </c>
      <c r="D71" s="62">
        <f t="shared" si="3"/>
        <v>940.17</v>
      </c>
      <c r="E71" s="26" t="s">
        <v>112</v>
      </c>
      <c r="F71" s="26" t="s">
        <v>113</v>
      </c>
    </row>
    <row r="72" spans="1:6" x14ac:dyDescent="0.3">
      <c r="A72" s="25">
        <v>41449</v>
      </c>
      <c r="B72" s="26" t="s">
        <v>111</v>
      </c>
      <c r="C72" s="26">
        <v>62</v>
      </c>
      <c r="D72" s="62">
        <f>C72*6.73</f>
        <v>417.26000000000005</v>
      </c>
      <c r="E72" s="26" t="s">
        <v>107</v>
      </c>
      <c r="F72" s="26" t="s">
        <v>115</v>
      </c>
    </row>
    <row r="73" spans="1:6" x14ac:dyDescent="0.3">
      <c r="A73" s="25">
        <v>41450</v>
      </c>
      <c r="B73" s="26" t="s">
        <v>111</v>
      </c>
      <c r="C73" s="26">
        <v>65</v>
      </c>
      <c r="D73" s="62">
        <f>C73*6.73</f>
        <v>437.45000000000005</v>
      </c>
      <c r="E73" s="26" t="s">
        <v>107</v>
      </c>
      <c r="F73" s="26" t="s">
        <v>114</v>
      </c>
    </row>
    <row r="74" spans="1:6" x14ac:dyDescent="0.3">
      <c r="A74" s="25">
        <v>41451</v>
      </c>
      <c r="B74" s="26" t="s">
        <v>111</v>
      </c>
      <c r="C74" s="26">
        <v>21</v>
      </c>
      <c r="D74" s="62">
        <f>C74*6.73</f>
        <v>141.33000000000001</v>
      </c>
      <c r="E74" s="26" t="s">
        <v>107</v>
      </c>
      <c r="F74" s="26" t="s">
        <v>113</v>
      </c>
    </row>
    <row r="75" spans="1:6" x14ac:dyDescent="0.3">
      <c r="A75" s="25">
        <v>41456</v>
      </c>
      <c r="B75" s="26" t="s">
        <v>109</v>
      </c>
      <c r="C75" s="26">
        <v>88</v>
      </c>
      <c r="D75" s="62">
        <f>C75*11.97</f>
        <v>1053.3600000000001</v>
      </c>
      <c r="E75" s="26" t="s">
        <v>112</v>
      </c>
      <c r="F75" s="26" t="s">
        <v>115</v>
      </c>
    </row>
    <row r="76" spans="1:6" x14ac:dyDescent="0.3">
      <c r="A76" s="25">
        <v>41457</v>
      </c>
      <c r="B76" s="26" t="s">
        <v>109</v>
      </c>
      <c r="C76" s="26">
        <v>44</v>
      </c>
      <c r="D76" s="62">
        <f>C76*11.97</f>
        <v>526.68000000000006</v>
      </c>
      <c r="E76" s="26" t="s">
        <v>112</v>
      </c>
      <c r="F76" s="26" t="s">
        <v>114</v>
      </c>
    </row>
    <row r="77" spans="1:6" x14ac:dyDescent="0.3">
      <c r="A77" s="25">
        <v>41458</v>
      </c>
      <c r="B77" s="26" t="s">
        <v>109</v>
      </c>
      <c r="C77" s="26">
        <v>77</v>
      </c>
      <c r="D77" s="62">
        <f>C77*11.97</f>
        <v>921.69</v>
      </c>
      <c r="E77" s="26" t="s">
        <v>112</v>
      </c>
      <c r="F77" s="26" t="s">
        <v>113</v>
      </c>
    </row>
    <row r="78" spans="1:6" x14ac:dyDescent="0.3">
      <c r="A78" s="25">
        <v>41459</v>
      </c>
      <c r="B78" s="26" t="s">
        <v>109</v>
      </c>
      <c r="C78" s="26">
        <v>102</v>
      </c>
      <c r="D78" s="62">
        <f>C78*10.37</f>
        <v>1057.74</v>
      </c>
      <c r="E78" s="26" t="s">
        <v>107</v>
      </c>
      <c r="F78" s="26" t="s">
        <v>115</v>
      </c>
    </row>
    <row r="79" spans="1:6" x14ac:dyDescent="0.3">
      <c r="A79" s="25">
        <v>41460</v>
      </c>
      <c r="B79" s="26" t="s">
        <v>109</v>
      </c>
      <c r="C79" s="26">
        <v>60</v>
      </c>
      <c r="D79" s="62">
        <f>C79*10.37</f>
        <v>622.19999999999993</v>
      </c>
      <c r="E79" s="26" t="s">
        <v>107</v>
      </c>
      <c r="F79" s="26" t="s">
        <v>114</v>
      </c>
    </row>
    <row r="80" spans="1:6" x14ac:dyDescent="0.3">
      <c r="A80" s="25">
        <v>41463</v>
      </c>
      <c r="B80" s="26" t="s">
        <v>109</v>
      </c>
      <c r="C80" s="26">
        <v>80</v>
      </c>
      <c r="D80" s="62">
        <f>C80*10.37</f>
        <v>829.59999999999991</v>
      </c>
      <c r="E80" s="26" t="s">
        <v>107</v>
      </c>
      <c r="F80" s="26" t="s">
        <v>113</v>
      </c>
    </row>
    <row r="81" spans="1:6" x14ac:dyDescent="0.3">
      <c r="A81" s="25">
        <v>41464</v>
      </c>
      <c r="B81" s="26" t="s">
        <v>110</v>
      </c>
      <c r="C81" s="26">
        <v>110</v>
      </c>
      <c r="D81" s="62">
        <f>C81*14.97</f>
        <v>1646.7</v>
      </c>
      <c r="E81" s="26" t="s">
        <v>112</v>
      </c>
      <c r="F81" s="26" t="s">
        <v>115</v>
      </c>
    </row>
    <row r="82" spans="1:6" x14ac:dyDescent="0.3">
      <c r="A82" s="25">
        <v>41463</v>
      </c>
      <c r="B82" s="26" t="s">
        <v>110</v>
      </c>
      <c r="C82" s="26">
        <v>77</v>
      </c>
      <c r="D82" s="62">
        <f>C82*14.97</f>
        <v>1152.69</v>
      </c>
      <c r="E82" s="26" t="s">
        <v>112</v>
      </c>
      <c r="F82" s="26" t="s">
        <v>114</v>
      </c>
    </row>
    <row r="83" spans="1:6" x14ac:dyDescent="0.3">
      <c r="A83" s="25">
        <v>41464</v>
      </c>
      <c r="B83" s="26" t="s">
        <v>110</v>
      </c>
      <c r="C83" s="26">
        <v>77</v>
      </c>
      <c r="D83" s="62">
        <f>C83*14.97</f>
        <v>1152.69</v>
      </c>
      <c r="E83" s="26" t="s">
        <v>112</v>
      </c>
      <c r="F83" s="26" t="s">
        <v>113</v>
      </c>
    </row>
    <row r="84" spans="1:6" x14ac:dyDescent="0.3">
      <c r="A84" s="25">
        <v>41465</v>
      </c>
      <c r="B84" s="26" t="s">
        <v>110</v>
      </c>
      <c r="C84" s="26">
        <v>124</v>
      </c>
      <c r="D84" s="62">
        <f>C84*12.97</f>
        <v>1608.28</v>
      </c>
      <c r="E84" s="26" t="s">
        <v>107</v>
      </c>
      <c r="F84" s="26" t="s">
        <v>115</v>
      </c>
    </row>
    <row r="85" spans="1:6" x14ac:dyDescent="0.3">
      <c r="A85" s="25">
        <v>41466</v>
      </c>
      <c r="B85" s="26" t="s">
        <v>110</v>
      </c>
      <c r="C85" s="26">
        <v>65</v>
      </c>
      <c r="D85" s="62">
        <f>C85*12.97</f>
        <v>843.05000000000007</v>
      </c>
      <c r="E85" s="26" t="s">
        <v>107</v>
      </c>
      <c r="F85" s="26" t="s">
        <v>114</v>
      </c>
    </row>
    <row r="86" spans="1:6" x14ac:dyDescent="0.3">
      <c r="A86" s="25">
        <v>41467</v>
      </c>
      <c r="B86" s="26" t="s">
        <v>110</v>
      </c>
      <c r="C86" s="26">
        <v>130</v>
      </c>
      <c r="D86" s="62">
        <f>C86*12.97</f>
        <v>1686.1000000000001</v>
      </c>
      <c r="E86" s="26" t="s">
        <v>107</v>
      </c>
      <c r="F86" s="26" t="s">
        <v>113</v>
      </c>
    </row>
    <row r="87" spans="1:6" x14ac:dyDescent="0.3">
      <c r="A87" s="25">
        <v>41470</v>
      </c>
      <c r="B87" s="26" t="s">
        <v>108</v>
      </c>
      <c r="C87" s="26">
        <v>275</v>
      </c>
      <c r="D87" s="62">
        <f>C87*7.77</f>
        <v>2136.75</v>
      </c>
      <c r="E87" s="26" t="s">
        <v>112</v>
      </c>
      <c r="F87" s="26" t="s">
        <v>115</v>
      </c>
    </row>
    <row r="88" spans="1:6" x14ac:dyDescent="0.3">
      <c r="A88" s="25">
        <v>41471</v>
      </c>
      <c r="B88" s="26" t="s">
        <v>108</v>
      </c>
      <c r="C88" s="26">
        <v>121</v>
      </c>
      <c r="D88" s="62">
        <f>C88*7.77</f>
        <v>940.17</v>
      </c>
      <c r="E88" s="26" t="s">
        <v>112</v>
      </c>
      <c r="F88" s="26" t="s">
        <v>114</v>
      </c>
    </row>
    <row r="89" spans="1:6" x14ac:dyDescent="0.3">
      <c r="A89" s="25">
        <v>41470</v>
      </c>
      <c r="B89" s="26" t="s">
        <v>108</v>
      </c>
      <c r="C89" s="26">
        <v>176</v>
      </c>
      <c r="D89" s="62">
        <f>C89*7.77</f>
        <v>1367.52</v>
      </c>
      <c r="E89" s="26" t="s">
        <v>112</v>
      </c>
      <c r="F89" s="26" t="s">
        <v>113</v>
      </c>
    </row>
    <row r="90" spans="1:6" x14ac:dyDescent="0.3">
      <c r="A90" s="25">
        <v>41471</v>
      </c>
      <c r="B90" s="26" t="s">
        <v>108</v>
      </c>
      <c r="C90" s="26">
        <v>274</v>
      </c>
      <c r="D90" s="62">
        <f>C90*6.73</f>
        <v>1844.0200000000002</v>
      </c>
      <c r="E90" s="26" t="s">
        <v>107</v>
      </c>
      <c r="F90" s="26" t="s">
        <v>115</v>
      </c>
    </row>
    <row r="91" spans="1:6" x14ac:dyDescent="0.3">
      <c r="A91" s="25">
        <v>41472</v>
      </c>
      <c r="B91" s="26" t="s">
        <v>108</v>
      </c>
      <c r="C91" s="26">
        <v>141</v>
      </c>
      <c r="D91" s="62">
        <f>C91*6.73</f>
        <v>948.93000000000006</v>
      </c>
      <c r="E91" s="26" t="s">
        <v>107</v>
      </c>
      <c r="F91" s="26" t="s">
        <v>114</v>
      </c>
    </row>
    <row r="92" spans="1:6" x14ac:dyDescent="0.3">
      <c r="A92" s="25">
        <v>41473</v>
      </c>
      <c r="B92" s="26" t="s">
        <v>108</v>
      </c>
      <c r="C92" s="26">
        <v>166</v>
      </c>
      <c r="D92" s="62">
        <f>C92*6.73</f>
        <v>1117.18</v>
      </c>
      <c r="E92" s="26" t="s">
        <v>107</v>
      </c>
      <c r="F92" s="26" t="s">
        <v>113</v>
      </c>
    </row>
    <row r="93" spans="1:6" x14ac:dyDescent="0.3">
      <c r="A93" s="25">
        <v>41474</v>
      </c>
      <c r="B93" s="26" t="s">
        <v>111</v>
      </c>
      <c r="C93" s="26">
        <v>99</v>
      </c>
      <c r="D93" s="62">
        <f>C93*7.77</f>
        <v>769.2299999999999</v>
      </c>
      <c r="E93" s="26" t="s">
        <v>112</v>
      </c>
      <c r="F93" s="26" t="s">
        <v>115</v>
      </c>
    </row>
    <row r="94" spans="1:6" x14ac:dyDescent="0.3">
      <c r="A94" s="25">
        <v>41477</v>
      </c>
      <c r="B94" s="26" t="s">
        <v>111</v>
      </c>
      <c r="C94" s="26">
        <v>55</v>
      </c>
      <c r="D94" s="62">
        <f>C94*7.77</f>
        <v>427.34999999999997</v>
      </c>
      <c r="E94" s="26" t="s">
        <v>112</v>
      </c>
      <c r="F94" s="26" t="s">
        <v>114</v>
      </c>
    </row>
    <row r="95" spans="1:6" x14ac:dyDescent="0.3">
      <c r="A95" s="25">
        <v>41478</v>
      </c>
      <c r="B95" s="26" t="s">
        <v>111</v>
      </c>
      <c r="C95" s="26">
        <v>132</v>
      </c>
      <c r="D95" s="62">
        <f>C95*7.77</f>
        <v>1025.6399999999999</v>
      </c>
      <c r="E95" s="26" t="s">
        <v>112</v>
      </c>
      <c r="F95" s="26" t="s">
        <v>113</v>
      </c>
    </row>
    <row r="96" spans="1:6" x14ac:dyDescent="0.3">
      <c r="A96" s="25">
        <v>41477</v>
      </c>
      <c r="B96" s="26" t="s">
        <v>111</v>
      </c>
      <c r="C96" s="26">
        <v>75</v>
      </c>
      <c r="D96" s="62">
        <f>C96*6.73</f>
        <v>504.75000000000006</v>
      </c>
      <c r="E96" s="26" t="s">
        <v>107</v>
      </c>
      <c r="F96" s="26" t="s">
        <v>115</v>
      </c>
    </row>
    <row r="97" spans="1:6" x14ac:dyDescent="0.3">
      <c r="A97" s="25">
        <v>41478</v>
      </c>
      <c r="B97" s="26" t="s">
        <v>111</v>
      </c>
      <c r="C97" s="26">
        <v>60</v>
      </c>
      <c r="D97" s="62">
        <f>C97*6.73</f>
        <v>403.8</v>
      </c>
      <c r="E97" s="26" t="s">
        <v>107</v>
      </c>
      <c r="F97" s="26" t="s">
        <v>114</v>
      </c>
    </row>
    <row r="98" spans="1:6" x14ac:dyDescent="0.3">
      <c r="A98" s="25">
        <v>41479</v>
      </c>
      <c r="B98" s="26" t="s">
        <v>111</v>
      </c>
      <c r="C98" s="26">
        <v>88</v>
      </c>
      <c r="D98" s="62">
        <f>C98*6.73</f>
        <v>592.24</v>
      </c>
      <c r="E98" s="26" t="s">
        <v>107</v>
      </c>
      <c r="F98" s="26" t="s">
        <v>113</v>
      </c>
    </row>
    <row r="99" spans="1:6" x14ac:dyDescent="0.3">
      <c r="A99" s="25">
        <v>41487</v>
      </c>
      <c r="B99" s="26" t="s">
        <v>109</v>
      </c>
      <c r="C99" s="26">
        <v>66</v>
      </c>
      <c r="D99" s="62">
        <f>C99*11.97</f>
        <v>790.0200000000001</v>
      </c>
      <c r="E99" s="26" t="s">
        <v>112</v>
      </c>
      <c r="F99" s="26" t="s">
        <v>115</v>
      </c>
    </row>
    <row r="100" spans="1:6" x14ac:dyDescent="0.3">
      <c r="A100" s="25">
        <v>41488</v>
      </c>
      <c r="B100" s="26" t="s">
        <v>109</v>
      </c>
      <c r="C100" s="26">
        <v>44</v>
      </c>
      <c r="D100" s="62">
        <f>C100*11.97</f>
        <v>526.68000000000006</v>
      </c>
      <c r="E100" s="26" t="s">
        <v>112</v>
      </c>
      <c r="F100" s="26" t="s">
        <v>114</v>
      </c>
    </row>
    <row r="101" spans="1:6" x14ac:dyDescent="0.3">
      <c r="A101" s="25">
        <v>41491</v>
      </c>
      <c r="B101" s="26" t="s">
        <v>109</v>
      </c>
      <c r="C101" s="26">
        <v>33</v>
      </c>
      <c r="D101" s="62">
        <f>C101*11.97</f>
        <v>395.01000000000005</v>
      </c>
      <c r="E101" s="26" t="s">
        <v>112</v>
      </c>
      <c r="F101" s="26" t="s">
        <v>113</v>
      </c>
    </row>
    <row r="102" spans="1:6" x14ac:dyDescent="0.3">
      <c r="A102" s="25">
        <v>41492</v>
      </c>
      <c r="B102" s="26" t="s">
        <v>109</v>
      </c>
      <c r="C102" s="26">
        <v>90</v>
      </c>
      <c r="D102" s="62">
        <f>C102*10.37</f>
        <v>933.3</v>
      </c>
      <c r="E102" s="26" t="s">
        <v>107</v>
      </c>
      <c r="F102" s="26" t="s">
        <v>115</v>
      </c>
    </row>
    <row r="103" spans="1:6" x14ac:dyDescent="0.3">
      <c r="A103" s="25">
        <v>41491</v>
      </c>
      <c r="B103" s="26" t="s">
        <v>109</v>
      </c>
      <c r="C103" s="26">
        <v>20</v>
      </c>
      <c r="D103" s="62">
        <f>C103*10.37</f>
        <v>207.39999999999998</v>
      </c>
      <c r="E103" s="26" t="s">
        <v>107</v>
      </c>
      <c r="F103" s="26" t="s">
        <v>114</v>
      </c>
    </row>
    <row r="104" spans="1:6" x14ac:dyDescent="0.3">
      <c r="A104" s="25">
        <v>41492</v>
      </c>
      <c r="B104" s="26" t="s">
        <v>109</v>
      </c>
      <c r="C104" s="26">
        <v>80</v>
      </c>
      <c r="D104" s="62">
        <f>C104*10.37</f>
        <v>829.59999999999991</v>
      </c>
      <c r="E104" s="26" t="s">
        <v>107</v>
      </c>
      <c r="F104" s="26" t="s">
        <v>113</v>
      </c>
    </row>
    <row r="105" spans="1:6" x14ac:dyDescent="0.3">
      <c r="A105" s="25">
        <v>41493</v>
      </c>
      <c r="B105" s="26" t="s">
        <v>110</v>
      </c>
      <c r="C105" s="26">
        <v>88</v>
      </c>
      <c r="D105" s="62">
        <f>C105*14.97</f>
        <v>1317.3600000000001</v>
      </c>
      <c r="E105" s="26" t="s">
        <v>112</v>
      </c>
      <c r="F105" s="26" t="s">
        <v>115</v>
      </c>
    </row>
    <row r="106" spans="1:6" x14ac:dyDescent="0.3">
      <c r="A106" s="25">
        <v>41494</v>
      </c>
      <c r="B106" s="26" t="s">
        <v>110</v>
      </c>
      <c r="C106" s="26">
        <v>44</v>
      </c>
      <c r="D106" s="62">
        <f>C106*14.97</f>
        <v>658.68000000000006</v>
      </c>
      <c r="E106" s="26" t="s">
        <v>112</v>
      </c>
      <c r="F106" s="26" t="s">
        <v>114</v>
      </c>
    </row>
    <row r="107" spans="1:6" x14ac:dyDescent="0.3">
      <c r="A107" s="25">
        <v>41495</v>
      </c>
      <c r="B107" s="26" t="s">
        <v>110</v>
      </c>
      <c r="C107" s="26">
        <v>33</v>
      </c>
      <c r="D107" s="62">
        <f>C107*14.97</f>
        <v>494.01000000000005</v>
      </c>
      <c r="E107" s="26" t="s">
        <v>112</v>
      </c>
      <c r="F107" s="26" t="s">
        <v>113</v>
      </c>
    </row>
    <row r="108" spans="1:6" x14ac:dyDescent="0.3">
      <c r="A108" s="25">
        <v>41498</v>
      </c>
      <c r="B108" s="26" t="s">
        <v>110</v>
      </c>
      <c r="C108" s="26">
        <v>87</v>
      </c>
      <c r="D108" s="62">
        <f>C108*12.97</f>
        <v>1128.3900000000001</v>
      </c>
      <c r="E108" s="26" t="s">
        <v>107</v>
      </c>
      <c r="F108" s="26" t="s">
        <v>115</v>
      </c>
    </row>
    <row r="109" spans="1:6" x14ac:dyDescent="0.3">
      <c r="A109" s="25">
        <v>41499</v>
      </c>
      <c r="B109" s="26" t="s">
        <v>110</v>
      </c>
      <c r="C109" s="26">
        <v>48</v>
      </c>
      <c r="D109" s="62">
        <f>C109*12.97</f>
        <v>622.56000000000006</v>
      </c>
      <c r="E109" s="26" t="s">
        <v>107</v>
      </c>
      <c r="F109" s="26" t="s">
        <v>114</v>
      </c>
    </row>
    <row r="110" spans="1:6" x14ac:dyDescent="0.3">
      <c r="A110" s="25">
        <v>41498</v>
      </c>
      <c r="B110" s="26" t="s">
        <v>110</v>
      </c>
      <c r="C110" s="26">
        <v>95</v>
      </c>
      <c r="D110" s="62">
        <f>C110*12.97</f>
        <v>1232.1500000000001</v>
      </c>
      <c r="E110" s="26" t="s">
        <v>107</v>
      </c>
      <c r="F110" s="26" t="s">
        <v>113</v>
      </c>
    </row>
    <row r="111" spans="1:6" x14ac:dyDescent="0.3">
      <c r="A111" s="25">
        <v>41499</v>
      </c>
      <c r="B111" s="26" t="s">
        <v>108</v>
      </c>
      <c r="C111" s="26">
        <v>187</v>
      </c>
      <c r="D111" s="62">
        <f>C111*7.77</f>
        <v>1452.99</v>
      </c>
      <c r="E111" s="26" t="s">
        <v>112</v>
      </c>
      <c r="F111" s="26" t="s">
        <v>115</v>
      </c>
    </row>
    <row r="112" spans="1:6" x14ac:dyDescent="0.3">
      <c r="A112" s="25">
        <v>41500</v>
      </c>
      <c r="B112" s="26" t="s">
        <v>108</v>
      </c>
      <c r="C112" s="26">
        <v>99</v>
      </c>
      <c r="D112" s="62">
        <f>C112*7.77</f>
        <v>769.2299999999999</v>
      </c>
      <c r="E112" s="26" t="s">
        <v>112</v>
      </c>
      <c r="F112" s="26" t="s">
        <v>114</v>
      </c>
    </row>
    <row r="113" spans="1:6" x14ac:dyDescent="0.3">
      <c r="A113" s="25">
        <v>41501</v>
      </c>
      <c r="B113" s="26" t="s">
        <v>108</v>
      </c>
      <c r="C113" s="26">
        <v>121</v>
      </c>
      <c r="D113" s="62">
        <f>C113*7.77</f>
        <v>940.17</v>
      </c>
      <c r="E113" s="26" t="s">
        <v>112</v>
      </c>
      <c r="F113" s="26" t="s">
        <v>113</v>
      </c>
    </row>
    <row r="114" spans="1:6" x14ac:dyDescent="0.3">
      <c r="A114" s="25">
        <v>41502</v>
      </c>
      <c r="B114" s="26" t="s">
        <v>108</v>
      </c>
      <c r="C114" s="26">
        <v>198</v>
      </c>
      <c r="D114" s="62">
        <f>C114*6.73</f>
        <v>1332.5400000000002</v>
      </c>
      <c r="E114" s="26" t="s">
        <v>107</v>
      </c>
      <c r="F114" s="26" t="s">
        <v>115</v>
      </c>
    </row>
    <row r="115" spans="1:6" x14ac:dyDescent="0.3">
      <c r="A115" s="25">
        <v>41505</v>
      </c>
      <c r="B115" s="26" t="s">
        <v>108</v>
      </c>
      <c r="C115" s="26">
        <v>104</v>
      </c>
      <c r="D115" s="62">
        <f>C115*6.73</f>
        <v>699.92000000000007</v>
      </c>
      <c r="E115" s="26" t="s">
        <v>107</v>
      </c>
      <c r="F115" s="26" t="s">
        <v>114</v>
      </c>
    </row>
    <row r="116" spans="1:6" x14ac:dyDescent="0.3">
      <c r="A116" s="25">
        <v>41506</v>
      </c>
      <c r="B116" s="26" t="s">
        <v>108</v>
      </c>
      <c r="C116" s="26">
        <v>144</v>
      </c>
      <c r="D116" s="62">
        <f>C116*6.73</f>
        <v>969.12000000000012</v>
      </c>
      <c r="E116" s="26" t="s">
        <v>107</v>
      </c>
      <c r="F116" s="26" t="s">
        <v>113</v>
      </c>
    </row>
    <row r="117" spans="1:6" x14ac:dyDescent="0.3">
      <c r="A117" s="25">
        <v>41505</v>
      </c>
      <c r="B117" s="26" t="s">
        <v>111</v>
      </c>
      <c r="C117" s="26">
        <v>77</v>
      </c>
      <c r="D117" s="62">
        <f>C117*7.77</f>
        <v>598.29</v>
      </c>
      <c r="E117" s="26" t="s">
        <v>112</v>
      </c>
      <c r="F117" s="26" t="s">
        <v>115</v>
      </c>
    </row>
    <row r="118" spans="1:6" x14ac:dyDescent="0.3">
      <c r="A118" s="25">
        <v>41506</v>
      </c>
      <c r="B118" s="26" t="s">
        <v>111</v>
      </c>
      <c r="C118" s="26">
        <v>33</v>
      </c>
      <c r="D118" s="62">
        <f>C118*7.77</f>
        <v>256.40999999999997</v>
      </c>
      <c r="E118" s="26" t="s">
        <v>112</v>
      </c>
      <c r="F118" s="26" t="s">
        <v>114</v>
      </c>
    </row>
    <row r="119" spans="1:6" x14ac:dyDescent="0.3">
      <c r="A119" s="25">
        <v>41507</v>
      </c>
      <c r="B119" s="26" t="s">
        <v>111</v>
      </c>
      <c r="C119" s="26">
        <v>44</v>
      </c>
      <c r="D119" s="62">
        <f>C119*7.77</f>
        <v>341.88</v>
      </c>
      <c r="E119" s="26" t="s">
        <v>112</v>
      </c>
      <c r="F119" s="26" t="s">
        <v>113</v>
      </c>
    </row>
    <row r="120" spans="1:6" x14ac:dyDescent="0.3">
      <c r="A120" s="25">
        <v>41508</v>
      </c>
      <c r="B120" s="26" t="s">
        <v>111</v>
      </c>
      <c r="C120" s="26">
        <v>57</v>
      </c>
      <c r="D120" s="62">
        <f>C120*6.73</f>
        <v>383.61</v>
      </c>
      <c r="E120" s="26" t="s">
        <v>107</v>
      </c>
      <c r="F120" s="26" t="s">
        <v>115</v>
      </c>
    </row>
    <row r="121" spans="1:6" x14ac:dyDescent="0.3">
      <c r="A121" s="25">
        <v>41509</v>
      </c>
      <c r="B121" s="26" t="s">
        <v>111</v>
      </c>
      <c r="C121" s="26">
        <v>38</v>
      </c>
      <c r="D121" s="62">
        <f>C121*6.73</f>
        <v>255.74</v>
      </c>
      <c r="E121" s="26" t="s">
        <v>107</v>
      </c>
      <c r="F121" s="26" t="s">
        <v>114</v>
      </c>
    </row>
    <row r="122" spans="1:6" ht="19.5" thickBot="1" x14ac:dyDescent="0.35">
      <c r="A122" s="27">
        <v>41512</v>
      </c>
      <c r="B122" s="83" t="s">
        <v>111</v>
      </c>
      <c r="C122" s="28">
        <v>66</v>
      </c>
      <c r="D122" s="63">
        <f>C122*6.73</f>
        <v>444.18</v>
      </c>
      <c r="E122" s="83" t="s">
        <v>107</v>
      </c>
      <c r="F122" s="28" t="s">
        <v>113</v>
      </c>
    </row>
  </sheetData>
  <printOptions gridLines="1"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B2:F21"/>
  <sheetViews>
    <sheetView workbookViewId="0">
      <selection activeCell="F9" sqref="F9"/>
    </sheetView>
  </sheetViews>
  <sheetFormatPr defaultColWidth="12.5703125" defaultRowHeight="18.75" x14ac:dyDescent="0.3"/>
  <cols>
    <col min="1" max="1" width="12.5703125" style="8"/>
    <col min="2" max="2" width="26" style="8" bestFit="1" customWidth="1"/>
    <col min="3" max="4" width="18.42578125" style="8" bestFit="1" customWidth="1"/>
    <col min="5" max="5" width="12.5703125" style="8"/>
    <col min="6" max="6" width="21.28515625" style="8" bestFit="1" customWidth="1"/>
    <col min="7" max="16384" width="12.5703125" style="8"/>
  </cols>
  <sheetData>
    <row r="2" spans="2:6" ht="19.5" thickBot="1" x14ac:dyDescent="0.35">
      <c r="B2" s="7" t="s">
        <v>100</v>
      </c>
      <c r="C2" s="7" t="s">
        <v>44</v>
      </c>
      <c r="D2" s="7" t="s">
        <v>45</v>
      </c>
      <c r="E2" s="7" t="s">
        <v>99</v>
      </c>
    </row>
    <row r="3" spans="2:6" ht="19.5" thickTop="1" x14ac:dyDescent="0.3">
      <c r="B3" s="8" t="s">
        <v>48</v>
      </c>
      <c r="C3" s="59">
        <v>870439</v>
      </c>
      <c r="D3" s="59">
        <v>960492</v>
      </c>
      <c r="E3" s="19">
        <f>(D3 - C3) / C3</f>
        <v>0.10345699124235012</v>
      </c>
      <c r="F3" s="8" t="s">
        <v>117</v>
      </c>
    </row>
    <row r="4" spans="2:6" x14ac:dyDescent="0.3">
      <c r="B4" s="8" t="s">
        <v>49</v>
      </c>
      <c r="C4" s="59">
        <v>606731</v>
      </c>
      <c r="D4" s="59">
        <v>577983</v>
      </c>
      <c r="E4" s="19">
        <f t="shared" ref="E4:E21" si="0">(D4 - C4) / C4</f>
        <v>-4.7381788634501945E-2</v>
      </c>
    </row>
    <row r="5" spans="2:6" x14ac:dyDescent="0.3">
      <c r="B5" s="8" t="s">
        <v>0</v>
      </c>
      <c r="C5" s="59">
        <v>622781</v>
      </c>
      <c r="D5" s="59">
        <v>967580</v>
      </c>
      <c r="E5" s="19">
        <f t="shared" si="0"/>
        <v>0.55364405786303694</v>
      </c>
    </row>
    <row r="6" spans="2:6" x14ac:dyDescent="0.3">
      <c r="B6" s="8" t="s">
        <v>50</v>
      </c>
      <c r="C6" s="59">
        <v>765327</v>
      </c>
      <c r="D6" s="59">
        <v>771399</v>
      </c>
      <c r="E6" s="19">
        <f t="shared" si="0"/>
        <v>7.9338635642019692E-3</v>
      </c>
    </row>
    <row r="7" spans="2:6" x14ac:dyDescent="0.3">
      <c r="B7" s="8" t="s">
        <v>51</v>
      </c>
      <c r="C7" s="59">
        <v>863589</v>
      </c>
      <c r="D7" s="59">
        <v>827213</v>
      </c>
      <c r="E7" s="19">
        <f t="shared" si="0"/>
        <v>-4.2121889000438867E-2</v>
      </c>
    </row>
    <row r="8" spans="2:6" x14ac:dyDescent="0.3">
      <c r="B8" s="8" t="s">
        <v>52</v>
      </c>
      <c r="C8" s="59">
        <v>795518</v>
      </c>
      <c r="D8" s="59">
        <v>669394</v>
      </c>
      <c r="E8" s="19">
        <f t="shared" si="0"/>
        <v>-0.15854323849366073</v>
      </c>
    </row>
    <row r="9" spans="2:6" x14ac:dyDescent="0.3">
      <c r="B9" s="8" t="s">
        <v>53</v>
      </c>
      <c r="C9" s="59">
        <v>722740</v>
      </c>
      <c r="D9" s="59">
        <v>626945</v>
      </c>
      <c r="E9" s="19">
        <f t="shared" si="0"/>
        <v>-0.13254420676868583</v>
      </c>
    </row>
    <row r="10" spans="2:6" x14ac:dyDescent="0.3">
      <c r="B10" s="8" t="s">
        <v>54</v>
      </c>
      <c r="C10" s="59">
        <v>992059</v>
      </c>
      <c r="D10" s="59">
        <v>574472</v>
      </c>
      <c r="E10" s="19">
        <f t="shared" si="0"/>
        <v>-0.42092960196923773</v>
      </c>
    </row>
    <row r="11" spans="2:6" x14ac:dyDescent="0.3">
      <c r="B11" s="8" t="s">
        <v>55</v>
      </c>
      <c r="C11" s="59">
        <v>659380</v>
      </c>
      <c r="D11" s="59">
        <v>827932</v>
      </c>
      <c r="E11" s="19">
        <f t="shared" si="0"/>
        <v>0.25562194789044251</v>
      </c>
    </row>
    <row r="12" spans="2:6" x14ac:dyDescent="0.3">
      <c r="B12" s="8" t="s">
        <v>56</v>
      </c>
      <c r="C12" s="59">
        <v>509623</v>
      </c>
      <c r="D12" s="59">
        <v>569609</v>
      </c>
      <c r="E12" s="19">
        <f t="shared" si="0"/>
        <v>0.11770661842185302</v>
      </c>
    </row>
    <row r="13" spans="2:6" x14ac:dyDescent="0.3">
      <c r="B13" s="8" t="s">
        <v>57</v>
      </c>
      <c r="C13" s="59">
        <v>987777</v>
      </c>
      <c r="D13" s="59">
        <v>558601</v>
      </c>
      <c r="E13" s="19">
        <f t="shared" si="0"/>
        <v>-0.43448673131688631</v>
      </c>
    </row>
    <row r="14" spans="2:6" x14ac:dyDescent="0.3">
      <c r="B14" s="8" t="s">
        <v>58</v>
      </c>
      <c r="C14" s="59">
        <v>685091</v>
      </c>
      <c r="D14" s="59">
        <v>692182</v>
      </c>
      <c r="E14" s="19">
        <f t="shared" si="0"/>
        <v>1.0350449794260908E-2</v>
      </c>
    </row>
    <row r="15" spans="2:6" x14ac:dyDescent="0.3">
      <c r="B15" s="8" t="s">
        <v>59</v>
      </c>
      <c r="C15" s="59">
        <v>540484</v>
      </c>
      <c r="D15" s="59">
        <v>693762</v>
      </c>
      <c r="E15" s="19">
        <f t="shared" si="0"/>
        <v>0.28359396392862696</v>
      </c>
    </row>
    <row r="16" spans="2:6" x14ac:dyDescent="0.3">
      <c r="B16" s="8" t="s">
        <v>60</v>
      </c>
      <c r="C16" s="59">
        <v>650733</v>
      </c>
      <c r="D16" s="59">
        <v>823034</v>
      </c>
      <c r="E16" s="19">
        <f t="shared" si="0"/>
        <v>0.2647798713143486</v>
      </c>
    </row>
    <row r="17" spans="2:5" x14ac:dyDescent="0.3">
      <c r="B17" s="8" t="s">
        <v>61</v>
      </c>
      <c r="C17" s="59">
        <v>509863</v>
      </c>
      <c r="D17" s="59">
        <v>511569</v>
      </c>
      <c r="E17" s="19">
        <f t="shared" si="0"/>
        <v>3.3459968658247413E-3</v>
      </c>
    </row>
    <row r="18" spans="2:5" x14ac:dyDescent="0.3">
      <c r="B18" s="8" t="s">
        <v>62</v>
      </c>
      <c r="C18" s="59">
        <v>503699</v>
      </c>
      <c r="D18" s="59">
        <v>975455</v>
      </c>
      <c r="E18" s="19">
        <f t="shared" si="0"/>
        <v>0.9365831577986059</v>
      </c>
    </row>
    <row r="19" spans="2:5" x14ac:dyDescent="0.3">
      <c r="B19" s="8" t="s">
        <v>63</v>
      </c>
      <c r="C19" s="59">
        <v>630263</v>
      </c>
      <c r="D19" s="59">
        <v>599514</v>
      </c>
      <c r="E19" s="19">
        <f t="shared" si="0"/>
        <v>-4.8787569633629138E-2</v>
      </c>
    </row>
    <row r="20" spans="2:5" x14ac:dyDescent="0.3">
      <c r="B20" s="8" t="s">
        <v>64</v>
      </c>
      <c r="C20" s="59">
        <v>779722</v>
      </c>
      <c r="D20" s="59">
        <v>596353</v>
      </c>
      <c r="E20" s="19">
        <f t="shared" si="0"/>
        <v>-0.23517227935084556</v>
      </c>
    </row>
    <row r="21" spans="2:5" x14ac:dyDescent="0.3">
      <c r="B21" s="8" t="s">
        <v>65</v>
      </c>
      <c r="C21" s="59">
        <v>592802</v>
      </c>
      <c r="D21" s="59">
        <v>652171</v>
      </c>
      <c r="E21" s="19">
        <f t="shared" si="0"/>
        <v>0.100149797065462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C4"/>
  <sheetViews>
    <sheetView workbookViewId="0">
      <selection activeCell="B4" sqref="B4"/>
    </sheetView>
  </sheetViews>
  <sheetFormatPr defaultRowHeight="18.75" x14ac:dyDescent="0.3"/>
  <cols>
    <col min="1" max="1" width="32.140625" style="2" bestFit="1" customWidth="1"/>
    <col min="2" max="2" width="9.140625" style="2"/>
    <col min="3" max="3" width="10" style="2" bestFit="1" customWidth="1"/>
    <col min="4" max="16384" width="9.140625" style="2"/>
  </cols>
  <sheetData>
    <row r="1" spans="1:3" ht="23.25" x14ac:dyDescent="0.35">
      <c r="A1" s="1" t="s">
        <v>118</v>
      </c>
    </row>
    <row r="2" spans="1:3" x14ac:dyDescent="0.3">
      <c r="A2" s="29" t="s">
        <v>119</v>
      </c>
      <c r="B2" s="2">
        <v>15</v>
      </c>
      <c r="C2" s="2" t="s">
        <v>122</v>
      </c>
    </row>
    <row r="3" spans="1:3" x14ac:dyDescent="0.3">
      <c r="A3" s="29" t="s">
        <v>120</v>
      </c>
      <c r="B3" s="2">
        <v>10</v>
      </c>
      <c r="C3" s="2" t="s">
        <v>122</v>
      </c>
    </row>
    <row r="4" spans="1:3" x14ac:dyDescent="0.3">
      <c r="A4" s="29" t="s">
        <v>121</v>
      </c>
      <c r="C4" s="2" t="s">
        <v>122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"/>
  <sheetViews>
    <sheetView workbookViewId="0"/>
  </sheetViews>
  <sheetFormatPr defaultRowHeight="18.75" x14ac:dyDescent="0.3"/>
  <cols>
    <col min="1" max="16384" width="9.140625" style="2"/>
  </cols>
  <sheetData>
    <row r="1" spans="1:1" x14ac:dyDescent="0.3">
      <c r="A1" s="2">
        <f>COLUMN(E4)</f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Zakresy nazwane</vt:lpstr>
      </vt:variant>
      <vt:variant>
        <vt:i4>9</vt:i4>
      </vt:variant>
    </vt:vector>
  </HeadingPairs>
  <TitlesOfParts>
    <vt:vector size="21" baseType="lpstr">
      <vt:lpstr>Roczne spłaty kredytu</vt:lpstr>
      <vt:lpstr>Sprzedaż wg przedstawicieli</vt:lpstr>
      <vt:lpstr>Sprzedaż 2012</vt:lpstr>
      <vt:lpstr>ZAOKR</vt:lpstr>
      <vt:lpstr>JEŻELI</vt:lpstr>
      <vt:lpstr>SUMA.JEŻELI</vt:lpstr>
      <vt:lpstr>LICZ.JEŻELI</vt:lpstr>
      <vt:lpstr>PIERWIASTEK</vt:lpstr>
      <vt:lpstr>Numery kolumn i wierszy</vt:lpstr>
      <vt:lpstr>WYSZUKAJ.PIONOWO</vt:lpstr>
      <vt:lpstr>PODAJ.POZYCJĘ</vt:lpstr>
      <vt:lpstr>INDEX</vt:lpstr>
      <vt:lpstr>JEŻELI!_2009_Sales</vt:lpstr>
      <vt:lpstr>LICZ.JEŻELI!_2009_Sales</vt:lpstr>
      <vt:lpstr>_2009_Sales</vt:lpstr>
      <vt:lpstr>JEŻELI!_2010_Sales</vt:lpstr>
      <vt:lpstr>LICZ.JEŻELI!_2010_Sales</vt:lpstr>
      <vt:lpstr>_2010_Sales</vt:lpstr>
      <vt:lpstr>JEŻELI!Sales_Rep</vt:lpstr>
      <vt:lpstr>LICZ.JEŻELI!Sales_Rep</vt:lpstr>
      <vt:lpstr>Sales_Rep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</dc:creator>
  <cp:lastModifiedBy>tomek</cp:lastModifiedBy>
  <dcterms:created xsi:type="dcterms:W3CDTF">2013-02-15T17:32:54Z</dcterms:created>
  <dcterms:modified xsi:type="dcterms:W3CDTF">2014-12-23T12:03:32Z</dcterms:modified>
</cp:coreProperties>
</file>