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08D27BFF-8DFD-4927-8E01-8B6C2EF9075A}" xr6:coauthVersionLast="43" xr6:coauthVersionMax="43" xr10:uidLastSave="{00000000-0000-0000-0000-000000000000}"/>
  <bookViews>
    <workbookView xWindow="-120" yWindow="-120" windowWidth="29040" windowHeight="15840" tabRatio="721" activeTab="3" xr2:uid="{00000000-000D-0000-FFFF-FFFF00000000}"/>
  </bookViews>
  <sheets>
    <sheet name="Dwa tygodnie" sheetId="3" r:id="rId1"/>
    <sheet name="Kwadrat błędu" sheetId="7" r:id="rId2"/>
    <sheet name="Prosty model" sheetId="8" r:id="rId3"/>
    <sheet name="Trzy tygodnie" sheetId="6" r:id="rId4"/>
  </sheets>
  <definedNames>
    <definedName name="a" localSheetId="1">'Kwadrat błędu'!$H$2</definedName>
    <definedName name="a" localSheetId="2">'Prosty model'!$H$2</definedName>
    <definedName name="a" localSheetId="3">'Trzy tygodnie'!$G$2</definedName>
    <definedName name="a">'Dwa tygodnie'!$H$2</definedName>
    <definedName name="alfa" localSheetId="1">'Kwadrat błędu'!$I$2</definedName>
    <definedName name="alfa" localSheetId="2">'Prosty model'!$I$2</definedName>
    <definedName name="alfa" localSheetId="3">'Trzy tygodnie'!$H$2</definedName>
    <definedName name="alfa">'Dwa tygodnie'!$I$2</definedName>
    <definedName name="solver_adj" localSheetId="0" hidden="1">'Dwa tygodnie'!$H$2:$I$2</definedName>
    <definedName name="solver_adj" localSheetId="1" hidden="1">'Kwadrat błędu'!$H$2:$I$2</definedName>
    <definedName name="solver_adj" localSheetId="2" hidden="1">'Prosty model'!$H$2</definedName>
    <definedName name="solver_adj" localSheetId="3" hidden="1">'Trzy tygodnie'!$G$2:$H$2,'Trzy tygodnie'!$I$2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eng" localSheetId="0" hidden="1">1</definedName>
    <definedName name="solver_eng" localSheetId="1" hidden="1">1</definedName>
    <definedName name="solver_eng" localSheetId="2" hidden="1">1</definedName>
    <definedName name="solver_eng" localSheetId="3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ibd" localSheetId="0" hidden="1">2</definedName>
    <definedName name="solver_ibd" localSheetId="1" hidden="1">2</definedName>
    <definedName name="solver_ibd" localSheetId="2" hidden="1">2</definedName>
    <definedName name="solver_ibd" localSheetId="3" hidden="1">2</definedName>
    <definedName name="solver_itr" localSheetId="0" hidden="1">100</definedName>
    <definedName name="solver_itr" localSheetId="1" hidden="1">100</definedName>
    <definedName name="solver_itr" localSheetId="2" hidden="1">100</definedName>
    <definedName name="solver_itr" localSheetId="3" hidden="1">100</definedName>
    <definedName name="solver_lhs1" localSheetId="0" hidden="1">'Dwa tygodnie'!$H$2:$I$2</definedName>
    <definedName name="solver_lhs1" localSheetId="1" hidden="1">'Kwadrat błędu'!$H$2:$I$2</definedName>
    <definedName name="solver_lhs1" localSheetId="2" hidden="1">'Prosty model'!$H$2</definedName>
    <definedName name="solver_lhs1" localSheetId="3" hidden="1">'Trzy tygodnie'!$G$2:$H$2</definedName>
    <definedName name="solver_lhs2" localSheetId="0" hidden="1">'Dwa tygodnie'!$H$2:$I$2</definedName>
    <definedName name="solver_lhs2" localSheetId="1" hidden="1">'Kwadrat błędu'!$H$2:$I$2</definedName>
    <definedName name="solver_lhs2" localSheetId="2" hidden="1">'Prosty model'!$H$2</definedName>
    <definedName name="solver_lhs2" localSheetId="3" hidden="1">'Trzy tygodnie'!$G$2:$H$2</definedName>
    <definedName name="solver_lhs3" localSheetId="3" hidden="1">'Trzy tygodnie'!$I$2</definedName>
    <definedName name="solver_lhs4" localSheetId="3" hidden="1">'Trzy tygodnie'!$I$2</definedName>
    <definedName name="solver_lin" localSheetId="0" hidden="1">2</definedName>
    <definedName name="solver_lin" localSheetId="1" hidden="1">2</definedName>
    <definedName name="solver_lin" localSheetId="2" hidden="1">2</definedName>
    <definedName name="solver_lin" localSheetId="3" hidden="1">2</definedName>
    <definedName name="solver_lva" localSheetId="0" hidden="1">2</definedName>
    <definedName name="solver_lva" localSheetId="1" hidden="1">2</definedName>
    <definedName name="solver_lva" localSheetId="2" hidden="1">2</definedName>
    <definedName name="solver_lva" localSheetId="3" hidden="1">2</definedName>
    <definedName name="solver_mip" localSheetId="0" hidden="1">5000</definedName>
    <definedName name="solver_mip" localSheetId="1" hidden="1">5000</definedName>
    <definedName name="solver_mip" localSheetId="2" hidden="1">5000</definedName>
    <definedName name="solver_mip" localSheetId="3" hidden="1">5000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rt" localSheetId="0" hidden="1">0.25</definedName>
    <definedName name="solver_mrt" localSheetId="1" hidden="1">0.25</definedName>
    <definedName name="solver_mrt" localSheetId="2" hidden="1">0.25</definedName>
    <definedName name="solver_mrt" localSheetId="3" hidden="1">0.25</definedName>
    <definedName name="solver_msl" localSheetId="1" hidden="1">1</definedName>
    <definedName name="solver_msl" localSheetId="2" hidden="1">1</definedName>
    <definedName name="solver_neg" localSheetId="0" hidden="1">2</definedName>
    <definedName name="solver_neg" localSheetId="1" hidden="1">2</definedName>
    <definedName name="solver_neg" localSheetId="2" hidden="1">2</definedName>
    <definedName name="solver_neg" localSheetId="3" hidden="1">2</definedName>
    <definedName name="solver_nod" localSheetId="0" hidden="1">5000</definedName>
    <definedName name="solver_nod" localSheetId="1" hidden="1">5000</definedName>
    <definedName name="solver_nod" localSheetId="2" hidden="1">5000</definedName>
    <definedName name="solver_nod" localSheetId="3" hidden="1">5000</definedName>
    <definedName name="solver_num" localSheetId="0" hidden="1">2</definedName>
    <definedName name="solver_num" localSheetId="1" hidden="1">2</definedName>
    <definedName name="solver_num" localSheetId="2" hidden="1">2</definedName>
    <definedName name="solver_num" localSheetId="3" hidden="1">4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ofx" localSheetId="0" hidden="1">2</definedName>
    <definedName name="solver_ofx" localSheetId="1" hidden="1">2</definedName>
    <definedName name="solver_ofx" localSheetId="2" hidden="1">2</definedName>
    <definedName name="solver_ofx" localSheetId="3" hidden="1">2</definedName>
    <definedName name="solver_opt" localSheetId="0" hidden="1">'Dwa tygodnie'!$K$2</definedName>
    <definedName name="solver_opt" localSheetId="1" hidden="1">'Kwadrat błędu'!$K$2</definedName>
    <definedName name="solver_opt" localSheetId="2" hidden="1">'Prosty model'!$K$2</definedName>
    <definedName name="solver_opt" localSheetId="3" hidden="1">'Trzy tygodnie'!$K$2</definedName>
    <definedName name="solver_piv" localSheetId="0" hidden="1">0.000001</definedName>
    <definedName name="solver_piv" localSheetId="1" hidden="1">0.000001</definedName>
    <definedName name="solver_piv" localSheetId="2" hidden="1">0.000001</definedName>
    <definedName name="solver_piv" localSheetId="3" hidden="1">0.000001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o" localSheetId="0" hidden="1">2</definedName>
    <definedName name="solver_pro" localSheetId="1" hidden="1">2</definedName>
    <definedName name="solver_pro" localSheetId="2" hidden="1">2</definedName>
    <definedName name="solver_pro" localSheetId="3" hidden="1">2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bv" localSheetId="3" hidden="1">1</definedName>
    <definedName name="solver_red" localSheetId="0" hidden="1">0.000001</definedName>
    <definedName name="solver_red" localSheetId="1" hidden="1">0.000001</definedName>
    <definedName name="solver_red" localSheetId="2" hidden="1">0.000001</definedName>
    <definedName name="solver_red" localSheetId="3" hidden="1">0.000001</definedName>
    <definedName name="solver_rel1" localSheetId="0" hidden="1">1</definedName>
    <definedName name="solver_rel1" localSheetId="1" hidden="1">1</definedName>
    <definedName name="solver_rel1" localSheetId="2" hidden="1">1</definedName>
    <definedName name="solver_rel1" localSheetId="3" hidden="1">1</definedName>
    <definedName name="solver_rel2" localSheetId="0" hidden="1">3</definedName>
    <definedName name="solver_rel2" localSheetId="1" hidden="1">3</definedName>
    <definedName name="solver_rel2" localSheetId="2" hidden="1">3</definedName>
    <definedName name="solver_rel2" localSheetId="3" hidden="1">3</definedName>
    <definedName name="solver_rel3" localSheetId="3" hidden="1">1</definedName>
    <definedName name="solver_rel4" localSheetId="3" hidden="1">3</definedName>
    <definedName name="solver_reo" localSheetId="0" hidden="1">2</definedName>
    <definedName name="solver_reo" localSheetId="1" hidden="1">2</definedName>
    <definedName name="solver_reo" localSheetId="2" hidden="1">2</definedName>
    <definedName name="solver_reo" localSheetId="3" hidden="1">2</definedName>
    <definedName name="solver_rep" localSheetId="0" hidden="1">2</definedName>
    <definedName name="solver_rep" localSheetId="1" hidden="1">2</definedName>
    <definedName name="solver_rep" localSheetId="2" hidden="1">2</definedName>
    <definedName name="solver_rep" localSheetId="3" hidden="1">2</definedName>
    <definedName name="solver_rhs1" localSheetId="0" hidden="1">20</definedName>
    <definedName name="solver_rhs1" localSheetId="1" hidden="1">20</definedName>
    <definedName name="solver_rhs1" localSheetId="2" hidden="1">20</definedName>
    <definedName name="solver_rhs1" localSheetId="3" hidden="1">20</definedName>
    <definedName name="solver_rhs2" localSheetId="0" hidden="1">0</definedName>
    <definedName name="solver_rhs2" localSheetId="1" hidden="1">0</definedName>
    <definedName name="solver_rhs2" localSheetId="2" hidden="1">0</definedName>
    <definedName name="solver_rhs2" localSheetId="3" hidden="1">0</definedName>
    <definedName name="solver_rhs3" localSheetId="3" hidden="1">1</definedName>
    <definedName name="solver_rhs4" localSheetId="3" hidden="1">0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sd" localSheetId="1" hidden="1">0</definedName>
    <definedName name="solver_rsd" localSheetId="2" hidden="1">0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cl" localSheetId="3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td" localSheetId="0" hidden="1">0</definedName>
    <definedName name="solver_std" localSheetId="1" hidden="1">0</definedName>
    <definedName name="solver_std" localSheetId="2" hidden="1">0</definedName>
    <definedName name="solver_std" localSheetId="3" hidden="1">0</definedName>
    <definedName name="solver_tim" localSheetId="0" hidden="1">100</definedName>
    <definedName name="solver_tim" localSheetId="1" hidden="1">100</definedName>
    <definedName name="solver_tim" localSheetId="2" hidden="1">100</definedName>
    <definedName name="solver_tim" localSheetId="3" hidden="1">100</definedName>
    <definedName name="solver_tol" localSheetId="0" hidden="1">0.0005</definedName>
    <definedName name="solver_tol" localSheetId="1" hidden="1">0.0005</definedName>
    <definedName name="solver_tol" localSheetId="2" hidden="1">0.0005</definedName>
    <definedName name="solver_tol" localSheetId="3" hidden="1">0.0005</definedName>
    <definedName name="solver_typ" localSheetId="0" hidden="1">2</definedName>
    <definedName name="solver_typ" localSheetId="1" hidden="1">2</definedName>
    <definedName name="solver_typ" localSheetId="2" hidden="1">2</definedName>
    <definedName name="solver_typ" localSheetId="3" hidden="1">2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er" localSheetId="0" hidden="1">3</definedName>
    <definedName name="solver_ver" localSheetId="1" hidden="1">3</definedName>
    <definedName name="solver_ver" localSheetId="2" hidden="1">3</definedName>
    <definedName name="solver_ver" localSheetId="3" hidden="1">3</definedName>
    <definedName name="waga">'Trzy tygodnie'!$I$2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9" i="8" l="1"/>
  <c r="H79" i="8"/>
  <c r="J79" i="8" s="1"/>
  <c r="K79" i="8" s="1"/>
  <c r="I78" i="8"/>
  <c r="H78" i="8"/>
  <c r="J78" i="8" s="1"/>
  <c r="I77" i="8"/>
  <c r="H77" i="8"/>
  <c r="J77" i="8"/>
  <c r="L77" i="8" s="1"/>
  <c r="I76" i="8"/>
  <c r="H76" i="8"/>
  <c r="J76" i="8" s="1"/>
  <c r="L76" i="8" s="1"/>
  <c r="I75" i="8"/>
  <c r="H75" i="8"/>
  <c r="J75" i="8" s="1"/>
  <c r="J74" i="8"/>
  <c r="L74" i="8" s="1"/>
  <c r="I74" i="8"/>
  <c r="H74" i="8"/>
  <c r="J73" i="8"/>
  <c r="L73" i="8" s="1"/>
  <c r="I73" i="8"/>
  <c r="H73" i="8"/>
  <c r="I72" i="8"/>
  <c r="H72" i="8"/>
  <c r="J72" i="8" s="1"/>
  <c r="L72" i="8" s="1"/>
  <c r="I71" i="8"/>
  <c r="H71" i="8"/>
  <c r="J71" i="8" s="1"/>
  <c r="K71" i="8" s="1"/>
  <c r="I70" i="8"/>
  <c r="H70" i="8"/>
  <c r="J70" i="8" s="1"/>
  <c r="L70" i="8" s="1"/>
  <c r="I69" i="8"/>
  <c r="H69" i="8"/>
  <c r="J69" i="8" s="1"/>
  <c r="I68" i="8"/>
  <c r="H68" i="8"/>
  <c r="J68" i="8" s="1"/>
  <c r="I67" i="8"/>
  <c r="H67" i="8"/>
  <c r="J67" i="8" s="1"/>
  <c r="I66" i="8"/>
  <c r="H66" i="8"/>
  <c r="J66" i="8"/>
  <c r="L66" i="8" s="1"/>
  <c r="I65" i="8"/>
  <c r="H65" i="8"/>
  <c r="J65" i="8" s="1"/>
  <c r="L65" i="8" s="1"/>
  <c r="I64" i="8"/>
  <c r="H64" i="8"/>
  <c r="J64" i="8"/>
  <c r="L64" i="8" s="1"/>
  <c r="I63" i="8"/>
  <c r="H63" i="8"/>
  <c r="J63" i="8" s="1"/>
  <c r="K63" i="8" s="1"/>
  <c r="I62" i="8"/>
  <c r="H62" i="8"/>
  <c r="J62" i="8"/>
  <c r="L62" i="8" s="1"/>
  <c r="I61" i="8"/>
  <c r="H61" i="8"/>
  <c r="J61" i="8" s="1"/>
  <c r="I60" i="8"/>
  <c r="H60" i="8"/>
  <c r="J60" i="8" s="1"/>
  <c r="L60" i="8" s="1"/>
  <c r="I59" i="8"/>
  <c r="H59" i="8"/>
  <c r="J59" i="8" s="1"/>
  <c r="K59" i="8" s="1"/>
  <c r="I58" i="8"/>
  <c r="H58" i="8"/>
  <c r="J58" i="8" s="1"/>
  <c r="I57" i="8"/>
  <c r="H57" i="8"/>
  <c r="J57" i="8" s="1"/>
  <c r="L57" i="8" s="1"/>
  <c r="I56" i="8"/>
  <c r="H56" i="8"/>
  <c r="J56" i="8" s="1"/>
  <c r="L56" i="8" s="1"/>
  <c r="I55" i="8"/>
  <c r="H55" i="8"/>
  <c r="J55" i="8" s="1"/>
  <c r="K55" i="8" s="1"/>
  <c r="I54" i="8"/>
  <c r="H54" i="8"/>
  <c r="J54" i="8" s="1"/>
  <c r="L54" i="8" s="1"/>
  <c r="I53" i="8"/>
  <c r="H53" i="8"/>
  <c r="J53" i="8" s="1"/>
  <c r="I52" i="8"/>
  <c r="H52" i="8"/>
  <c r="J52" i="8" s="1"/>
  <c r="I51" i="8"/>
  <c r="H51" i="8"/>
  <c r="J51" i="8" s="1"/>
  <c r="K51" i="8" s="1"/>
  <c r="I50" i="8"/>
  <c r="H50" i="8"/>
  <c r="J50" i="8"/>
  <c r="L50" i="8" s="1"/>
  <c r="I49" i="8"/>
  <c r="H49" i="8"/>
  <c r="J49" i="8" s="1"/>
  <c r="L49" i="8" s="1"/>
  <c r="I48" i="8"/>
  <c r="H48" i="8"/>
  <c r="J48" i="8"/>
  <c r="L48" i="8" s="1"/>
  <c r="I47" i="8"/>
  <c r="H47" i="8"/>
  <c r="J47" i="8" s="1"/>
  <c r="K47" i="8" s="1"/>
  <c r="I46" i="8"/>
  <c r="H46" i="8"/>
  <c r="J46" i="8"/>
  <c r="L46" i="8" s="1"/>
  <c r="I45" i="8"/>
  <c r="H45" i="8"/>
  <c r="J45" i="8" s="1"/>
  <c r="I44" i="8"/>
  <c r="H44" i="8"/>
  <c r="J44" i="8" s="1"/>
  <c r="I43" i="8"/>
  <c r="H43" i="8"/>
  <c r="J43" i="8" s="1"/>
  <c r="K43" i="8" s="1"/>
  <c r="I42" i="8"/>
  <c r="H42" i="8"/>
  <c r="J42" i="8" s="1"/>
  <c r="L42" i="8" s="1"/>
  <c r="I41" i="8"/>
  <c r="H41" i="8"/>
  <c r="J41" i="8" s="1"/>
  <c r="L41" i="8" s="1"/>
  <c r="I40" i="8"/>
  <c r="H40" i="8"/>
  <c r="J40" i="8" s="1"/>
  <c r="L40" i="8" s="1"/>
  <c r="I39" i="8"/>
  <c r="H39" i="8"/>
  <c r="J39" i="8" s="1"/>
  <c r="K39" i="8" s="1"/>
  <c r="I38" i="8"/>
  <c r="H38" i="8"/>
  <c r="J38" i="8" s="1"/>
  <c r="L38" i="8" s="1"/>
  <c r="I37" i="8"/>
  <c r="H37" i="8"/>
  <c r="J37" i="8" s="1"/>
  <c r="L37" i="8" s="1"/>
  <c r="I36" i="8"/>
  <c r="H36" i="8"/>
  <c r="J36" i="8" s="1"/>
  <c r="I35" i="8"/>
  <c r="H35" i="8"/>
  <c r="J35" i="8" s="1"/>
  <c r="K35" i="8" s="1"/>
  <c r="I34" i="8"/>
  <c r="H34" i="8"/>
  <c r="J34" i="8"/>
  <c r="L34" i="8" s="1"/>
  <c r="I33" i="8"/>
  <c r="H33" i="8"/>
  <c r="J33" i="8" s="1"/>
  <c r="L33" i="8" s="1"/>
  <c r="I32" i="8"/>
  <c r="H32" i="8"/>
  <c r="J32" i="8"/>
  <c r="L32" i="8" s="1"/>
  <c r="I31" i="8"/>
  <c r="H31" i="8"/>
  <c r="J31" i="8"/>
  <c r="K31" i="8" s="1"/>
  <c r="I30" i="8"/>
  <c r="H30" i="8"/>
  <c r="J30" i="8"/>
  <c r="L30" i="8" s="1"/>
  <c r="I29" i="8"/>
  <c r="H29" i="8"/>
  <c r="J29" i="8"/>
  <c r="K29" i="8" s="1"/>
  <c r="I28" i="8"/>
  <c r="H28" i="8"/>
  <c r="J28" i="8" s="1"/>
  <c r="L28" i="8" s="1"/>
  <c r="I27" i="8"/>
  <c r="H27" i="8"/>
  <c r="J27" i="8" s="1"/>
  <c r="K27" i="8" s="1"/>
  <c r="I26" i="8"/>
  <c r="H26" i="8"/>
  <c r="J26" i="8" s="1"/>
  <c r="L26" i="8" s="1"/>
  <c r="I25" i="8"/>
  <c r="H25" i="8"/>
  <c r="J25" i="8" s="1"/>
  <c r="L25" i="8" s="1"/>
  <c r="I24" i="8"/>
  <c r="H24" i="8"/>
  <c r="J24" i="8" s="1"/>
  <c r="L24" i="8" s="1"/>
  <c r="I23" i="8"/>
  <c r="H23" i="8"/>
  <c r="J23" i="8" s="1"/>
  <c r="K23" i="8" s="1"/>
  <c r="I22" i="8"/>
  <c r="H22" i="8"/>
  <c r="J22" i="8" s="1"/>
  <c r="L22" i="8" s="1"/>
  <c r="I21" i="8"/>
  <c r="H21" i="8"/>
  <c r="J21" i="8" s="1"/>
  <c r="L21" i="8" s="1"/>
  <c r="I20" i="8"/>
  <c r="H20" i="8"/>
  <c r="J20" i="8"/>
  <c r="I19" i="8"/>
  <c r="H19" i="8"/>
  <c r="J19" i="8" s="1"/>
  <c r="K19" i="8" s="1"/>
  <c r="I18" i="8"/>
  <c r="H18" i="8"/>
  <c r="J18" i="8" s="1"/>
  <c r="I17" i="8"/>
  <c r="H17" i="8"/>
  <c r="J17" i="8"/>
  <c r="L17" i="8" s="1"/>
  <c r="I16" i="8"/>
  <c r="H16" i="8"/>
  <c r="J16" i="8" s="1"/>
  <c r="I15" i="8"/>
  <c r="H15" i="8"/>
  <c r="J15" i="8"/>
  <c r="K15" i="8" s="1"/>
  <c r="I14" i="8"/>
  <c r="H14" i="8"/>
  <c r="J14" i="8" s="1"/>
  <c r="I13" i="8"/>
  <c r="H13" i="8"/>
  <c r="J13" i="8"/>
  <c r="K13" i="8" s="1"/>
  <c r="I12" i="8"/>
  <c r="H12" i="8"/>
  <c r="J12" i="8" s="1"/>
  <c r="I11" i="8"/>
  <c r="H11" i="8"/>
  <c r="J11" i="8" s="1"/>
  <c r="J10" i="8"/>
  <c r="L10" i="8" s="1"/>
  <c r="I10" i="8"/>
  <c r="H10" i="8"/>
  <c r="J9" i="8"/>
  <c r="L9" i="8" s="1"/>
  <c r="I9" i="8"/>
  <c r="H9" i="8"/>
  <c r="I8" i="8"/>
  <c r="H8" i="8"/>
  <c r="J8" i="8" s="1"/>
  <c r="L8" i="8" s="1"/>
  <c r="I7" i="8"/>
  <c r="H7" i="8"/>
  <c r="J7" i="8" s="1"/>
  <c r="K7" i="8" s="1"/>
  <c r="I6" i="8"/>
  <c r="H6" i="8"/>
  <c r="J6" i="8" s="1"/>
  <c r="I5" i="8"/>
  <c r="H5" i="8"/>
  <c r="J5" i="8" s="1"/>
  <c r="L5" i="8" s="1"/>
  <c r="I4" i="8"/>
  <c r="H4" i="8"/>
  <c r="J4" i="8" s="1"/>
  <c r="I79" i="7"/>
  <c r="H79" i="7"/>
  <c r="J79" i="7"/>
  <c r="L79" i="7" s="1"/>
  <c r="I78" i="7"/>
  <c r="H78" i="7"/>
  <c r="J78" i="7" s="1"/>
  <c r="I77" i="7"/>
  <c r="H77" i="7"/>
  <c r="J77" i="7" s="1"/>
  <c r="I76" i="7"/>
  <c r="H76" i="7"/>
  <c r="J76" i="7" s="1"/>
  <c r="I75" i="7"/>
  <c r="H75" i="7"/>
  <c r="J75" i="7" s="1"/>
  <c r="K75" i="7" s="1"/>
  <c r="I74" i="7"/>
  <c r="H74" i="7"/>
  <c r="J74" i="7" s="1"/>
  <c r="K74" i="7" s="1"/>
  <c r="I73" i="7"/>
  <c r="H73" i="7"/>
  <c r="J73" i="7" s="1"/>
  <c r="K73" i="7" s="1"/>
  <c r="I72" i="7"/>
  <c r="H72" i="7"/>
  <c r="J72" i="7" s="1"/>
  <c r="L72" i="7" s="1"/>
  <c r="I71" i="7"/>
  <c r="H71" i="7"/>
  <c r="J71" i="7" s="1"/>
  <c r="I70" i="7"/>
  <c r="H70" i="7"/>
  <c r="J70" i="7" s="1"/>
  <c r="K70" i="7" s="1"/>
  <c r="I69" i="7"/>
  <c r="H69" i="7"/>
  <c r="J69" i="7" s="1"/>
  <c r="K69" i="7" s="1"/>
  <c r="J68" i="7"/>
  <c r="L68" i="7" s="1"/>
  <c r="I68" i="7"/>
  <c r="H68" i="7"/>
  <c r="I67" i="7"/>
  <c r="H67" i="7"/>
  <c r="J67" i="7" s="1"/>
  <c r="I66" i="7"/>
  <c r="H66" i="7"/>
  <c r="J66" i="7" s="1"/>
  <c r="L66" i="7" s="1"/>
  <c r="I65" i="7"/>
  <c r="H65" i="7"/>
  <c r="J65" i="7" s="1"/>
  <c r="I64" i="7"/>
  <c r="H64" i="7"/>
  <c r="J64" i="7" s="1"/>
  <c r="L64" i="7" s="1"/>
  <c r="I63" i="7"/>
  <c r="H63" i="7"/>
  <c r="J63" i="7" s="1"/>
  <c r="L63" i="7" s="1"/>
  <c r="I62" i="7"/>
  <c r="H62" i="7"/>
  <c r="J62" i="7" s="1"/>
  <c r="K62" i="7" s="1"/>
  <c r="J61" i="7"/>
  <c r="K61" i="7" s="1"/>
  <c r="I61" i="7"/>
  <c r="H61" i="7"/>
  <c r="I60" i="7"/>
  <c r="H60" i="7"/>
  <c r="J60" i="7" s="1"/>
  <c r="L60" i="7" s="1"/>
  <c r="I59" i="7"/>
  <c r="H59" i="7"/>
  <c r="J59" i="7" s="1"/>
  <c r="I58" i="7"/>
  <c r="H58" i="7"/>
  <c r="J58" i="7"/>
  <c r="K58" i="7" s="1"/>
  <c r="J57" i="7"/>
  <c r="K57" i="7" s="1"/>
  <c r="I57" i="7"/>
  <c r="H57" i="7"/>
  <c r="I56" i="7"/>
  <c r="H56" i="7"/>
  <c r="J56" i="7" s="1"/>
  <c r="I55" i="7"/>
  <c r="H55" i="7"/>
  <c r="J55" i="7" s="1"/>
  <c r="L55" i="7" s="1"/>
  <c r="I54" i="7"/>
  <c r="H54" i="7"/>
  <c r="J54" i="7" s="1"/>
  <c r="K54" i="7" s="1"/>
  <c r="I53" i="7"/>
  <c r="H53" i="7"/>
  <c r="J53" i="7" s="1"/>
  <c r="K53" i="7" s="1"/>
  <c r="I52" i="7"/>
  <c r="H52" i="7"/>
  <c r="J52" i="7" s="1"/>
  <c r="I51" i="7"/>
  <c r="H51" i="7"/>
  <c r="J51" i="7"/>
  <c r="K51" i="7" s="1"/>
  <c r="I50" i="7"/>
  <c r="H50" i="7"/>
  <c r="J50" i="7" s="1"/>
  <c r="J49" i="7"/>
  <c r="K49" i="7" s="1"/>
  <c r="I49" i="7"/>
  <c r="H49" i="7"/>
  <c r="I48" i="7"/>
  <c r="H48" i="7"/>
  <c r="J48" i="7" s="1"/>
  <c r="I47" i="7"/>
  <c r="H47" i="7"/>
  <c r="J47" i="7" s="1"/>
  <c r="L47" i="7" s="1"/>
  <c r="I46" i="7"/>
  <c r="H46" i="7"/>
  <c r="J46" i="7" s="1"/>
  <c r="I45" i="7"/>
  <c r="H45" i="7"/>
  <c r="J45" i="7" s="1"/>
  <c r="I44" i="7"/>
  <c r="H44" i="7"/>
  <c r="J44" i="7" s="1"/>
  <c r="I43" i="7"/>
  <c r="H43" i="7"/>
  <c r="J43" i="7"/>
  <c r="I42" i="7"/>
  <c r="H42" i="7"/>
  <c r="J42" i="7" s="1"/>
  <c r="K42" i="7" s="1"/>
  <c r="I41" i="7"/>
  <c r="H41" i="7"/>
  <c r="J41" i="7" s="1"/>
  <c r="K41" i="7" s="1"/>
  <c r="I40" i="7"/>
  <c r="H40" i="7"/>
  <c r="J40" i="7" s="1"/>
  <c r="L40" i="7" s="1"/>
  <c r="I39" i="7"/>
  <c r="H39" i="7"/>
  <c r="J39" i="7" s="1"/>
  <c r="L39" i="7" s="1"/>
  <c r="I38" i="7"/>
  <c r="H38" i="7"/>
  <c r="J38" i="7" s="1"/>
  <c r="K38" i="7" s="1"/>
  <c r="I37" i="7"/>
  <c r="H37" i="7"/>
  <c r="J37" i="7" s="1"/>
  <c r="I36" i="7"/>
  <c r="H36" i="7"/>
  <c r="J36" i="7" s="1"/>
  <c r="I35" i="7"/>
  <c r="H35" i="7"/>
  <c r="J35" i="7"/>
  <c r="K35" i="7" s="1"/>
  <c r="I34" i="7"/>
  <c r="H34" i="7"/>
  <c r="J34" i="7" s="1"/>
  <c r="L34" i="7" s="1"/>
  <c r="I33" i="7"/>
  <c r="H33" i="7"/>
  <c r="J33" i="7" s="1"/>
  <c r="I32" i="7"/>
  <c r="H32" i="7"/>
  <c r="J32" i="7" s="1"/>
  <c r="I31" i="7"/>
  <c r="H31" i="7"/>
  <c r="J31" i="7"/>
  <c r="L31" i="7" s="1"/>
  <c r="I30" i="7"/>
  <c r="H30" i="7"/>
  <c r="J30" i="7" s="1"/>
  <c r="K30" i="7" s="1"/>
  <c r="J29" i="7"/>
  <c r="K29" i="7" s="1"/>
  <c r="I29" i="7"/>
  <c r="H29" i="7"/>
  <c r="I28" i="7"/>
  <c r="H28" i="7"/>
  <c r="J28" i="7" s="1"/>
  <c r="L28" i="7" s="1"/>
  <c r="I27" i="7"/>
  <c r="H27" i="7"/>
  <c r="J27" i="7"/>
  <c r="K27" i="7" s="1"/>
  <c r="I26" i="7"/>
  <c r="H26" i="7"/>
  <c r="J26" i="7" s="1"/>
  <c r="K26" i="7" s="1"/>
  <c r="J25" i="7"/>
  <c r="K25" i="7" s="1"/>
  <c r="I25" i="7"/>
  <c r="H25" i="7"/>
  <c r="I24" i="7"/>
  <c r="H24" i="7"/>
  <c r="J24" i="7" s="1"/>
  <c r="I23" i="7"/>
  <c r="H23" i="7"/>
  <c r="J23" i="7" s="1"/>
  <c r="L23" i="7" s="1"/>
  <c r="I22" i="7"/>
  <c r="H22" i="7"/>
  <c r="J22" i="7" s="1"/>
  <c r="K22" i="7" s="1"/>
  <c r="I21" i="7"/>
  <c r="H21" i="7"/>
  <c r="J21" i="7" s="1"/>
  <c r="I20" i="7"/>
  <c r="H20" i="7"/>
  <c r="J20" i="7" s="1"/>
  <c r="I19" i="7"/>
  <c r="H19" i="7"/>
  <c r="J19" i="7" s="1"/>
  <c r="L19" i="7" s="1"/>
  <c r="I18" i="7"/>
  <c r="H18" i="7"/>
  <c r="J18" i="7" s="1"/>
  <c r="L18" i="7" s="1"/>
  <c r="I17" i="7"/>
  <c r="H17" i="7"/>
  <c r="J17" i="7" s="1"/>
  <c r="I16" i="7"/>
  <c r="H16" i="7"/>
  <c r="J16" i="7" s="1"/>
  <c r="I15" i="7"/>
  <c r="H15" i="7"/>
  <c r="J15" i="7" s="1"/>
  <c r="L15" i="7" s="1"/>
  <c r="I14" i="7"/>
  <c r="H14" i="7"/>
  <c r="J14" i="7" s="1"/>
  <c r="I13" i="7"/>
  <c r="H13" i="7"/>
  <c r="J13" i="7" s="1"/>
  <c r="K13" i="7" s="1"/>
  <c r="I12" i="7"/>
  <c r="H12" i="7"/>
  <c r="J12" i="7" s="1"/>
  <c r="L12" i="7" s="1"/>
  <c r="I11" i="7"/>
  <c r="H11" i="7"/>
  <c r="J11" i="7" s="1"/>
  <c r="K11" i="7" s="1"/>
  <c r="I10" i="7"/>
  <c r="H10" i="7"/>
  <c r="J10" i="7" s="1"/>
  <c r="K10" i="7" s="1"/>
  <c r="I9" i="7"/>
  <c r="H9" i="7"/>
  <c r="J9" i="7" s="1"/>
  <c r="I8" i="7"/>
  <c r="H8" i="7"/>
  <c r="J8" i="7" s="1"/>
  <c r="I7" i="7"/>
  <c r="H7" i="7"/>
  <c r="J7" i="7" s="1"/>
  <c r="L7" i="7" s="1"/>
  <c r="I6" i="7"/>
  <c r="H6" i="7"/>
  <c r="J6" i="7"/>
  <c r="K6" i="7" s="1"/>
  <c r="J5" i="7"/>
  <c r="K5" i="7" s="1"/>
  <c r="I5" i="7"/>
  <c r="H5" i="7"/>
  <c r="J4" i="7"/>
  <c r="L4" i="7" s="1"/>
  <c r="I4" i="7"/>
  <c r="H4" i="7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J20" i="6" s="1"/>
  <c r="K20" i="6" s="1"/>
  <c r="H21" i="6"/>
  <c r="H22" i="6"/>
  <c r="H23" i="6"/>
  <c r="H24" i="6"/>
  <c r="J24" i="6" s="1"/>
  <c r="K24" i="6" s="1"/>
  <c r="H25" i="6"/>
  <c r="H26" i="6"/>
  <c r="H27" i="6"/>
  <c r="H28" i="6"/>
  <c r="J28" i="6" s="1"/>
  <c r="K28" i="6" s="1"/>
  <c r="H29" i="6"/>
  <c r="H30" i="6"/>
  <c r="H31" i="6"/>
  <c r="H32" i="6"/>
  <c r="J32" i="6" s="1"/>
  <c r="K32" i="6" s="1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J56" i="6" s="1"/>
  <c r="H57" i="6"/>
  <c r="H58" i="6"/>
  <c r="H59" i="6"/>
  <c r="H60" i="6"/>
  <c r="J60" i="6" s="1"/>
  <c r="H61" i="6"/>
  <c r="H62" i="6"/>
  <c r="H63" i="6"/>
  <c r="H64" i="6"/>
  <c r="H65" i="6"/>
  <c r="H66" i="6"/>
  <c r="H67" i="6"/>
  <c r="H68" i="6"/>
  <c r="J68" i="6" s="1"/>
  <c r="K68" i="6" s="1"/>
  <c r="H69" i="6"/>
  <c r="H70" i="6"/>
  <c r="H71" i="6"/>
  <c r="H72" i="6"/>
  <c r="H73" i="6"/>
  <c r="H74" i="6"/>
  <c r="H75" i="6"/>
  <c r="H76" i="6"/>
  <c r="H77" i="6"/>
  <c r="H78" i="6"/>
  <c r="H79" i="6"/>
  <c r="H4" i="6"/>
  <c r="I5" i="6"/>
  <c r="I6" i="6"/>
  <c r="J6" i="6" s="1"/>
  <c r="K6" i="6" s="1"/>
  <c r="I7" i="6"/>
  <c r="I8" i="6"/>
  <c r="I9" i="6"/>
  <c r="I10" i="6"/>
  <c r="J10" i="6" s="1"/>
  <c r="I11" i="6"/>
  <c r="I12" i="6"/>
  <c r="I13" i="6"/>
  <c r="I14" i="6"/>
  <c r="I15" i="6"/>
  <c r="I16" i="6"/>
  <c r="I17" i="6"/>
  <c r="I18" i="6"/>
  <c r="J18" i="6" s="1"/>
  <c r="L18" i="6" s="1"/>
  <c r="I19" i="6"/>
  <c r="I20" i="6"/>
  <c r="I21" i="6"/>
  <c r="I22" i="6"/>
  <c r="I23" i="6"/>
  <c r="I24" i="6"/>
  <c r="I25" i="6"/>
  <c r="I26" i="6"/>
  <c r="J26" i="6"/>
  <c r="L26" i="6" s="1"/>
  <c r="I27" i="6"/>
  <c r="I28" i="6"/>
  <c r="I29" i="6"/>
  <c r="I30" i="6"/>
  <c r="I31" i="6"/>
  <c r="I32" i="6"/>
  <c r="I33" i="6"/>
  <c r="I34" i="6"/>
  <c r="J34" i="6" s="1"/>
  <c r="K34" i="6" s="1"/>
  <c r="I35" i="6"/>
  <c r="J35" i="6" s="1"/>
  <c r="K35" i="6" s="1"/>
  <c r="I36" i="6"/>
  <c r="I37" i="6"/>
  <c r="I38" i="6"/>
  <c r="J38" i="6" s="1"/>
  <c r="I39" i="6"/>
  <c r="J39" i="6" s="1"/>
  <c r="I40" i="6"/>
  <c r="I41" i="6"/>
  <c r="I42" i="6"/>
  <c r="J42" i="6" s="1"/>
  <c r="K42" i="6" s="1"/>
  <c r="I43" i="6"/>
  <c r="J43" i="6" s="1"/>
  <c r="L43" i="6" s="1"/>
  <c r="I44" i="6"/>
  <c r="I45" i="6"/>
  <c r="I46" i="6"/>
  <c r="J46" i="6" s="1"/>
  <c r="L46" i="6" s="1"/>
  <c r="I47" i="6"/>
  <c r="I48" i="6"/>
  <c r="I49" i="6"/>
  <c r="I50" i="6"/>
  <c r="J50" i="6" s="1"/>
  <c r="I51" i="6"/>
  <c r="I52" i="6"/>
  <c r="I53" i="6"/>
  <c r="I54" i="6"/>
  <c r="J54" i="6" s="1"/>
  <c r="L54" i="6" s="1"/>
  <c r="I55" i="6"/>
  <c r="I56" i="6"/>
  <c r="I57" i="6"/>
  <c r="I58" i="6"/>
  <c r="J58" i="6" s="1"/>
  <c r="K58" i="6" s="1"/>
  <c r="I59" i="6"/>
  <c r="I60" i="6"/>
  <c r="I61" i="6"/>
  <c r="I62" i="6"/>
  <c r="I63" i="6"/>
  <c r="I64" i="6"/>
  <c r="I65" i="6"/>
  <c r="I66" i="6"/>
  <c r="I67" i="6"/>
  <c r="I68" i="6"/>
  <c r="I69" i="6"/>
  <c r="I70" i="6"/>
  <c r="J70" i="6"/>
  <c r="L70" i="6" s="1"/>
  <c r="I71" i="6"/>
  <c r="J71" i="6"/>
  <c r="L71" i="6" s="1"/>
  <c r="I72" i="6"/>
  <c r="I73" i="6"/>
  <c r="I74" i="6"/>
  <c r="J74" i="6"/>
  <c r="L74" i="6" s="1"/>
  <c r="I75" i="6"/>
  <c r="I76" i="6"/>
  <c r="I77" i="6"/>
  <c r="I78" i="6"/>
  <c r="J78" i="6" s="1"/>
  <c r="K78" i="6" s="1"/>
  <c r="I79" i="6"/>
  <c r="I4" i="6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4" i="3"/>
  <c r="H5" i="3"/>
  <c r="J5" i="3" s="1"/>
  <c r="H6" i="3"/>
  <c r="J6" i="3" s="1"/>
  <c r="H7" i="3"/>
  <c r="J7" i="3" s="1"/>
  <c r="K7" i="3" s="1"/>
  <c r="H8" i="3"/>
  <c r="J8" i="3" s="1"/>
  <c r="K8" i="3" s="1"/>
  <c r="H9" i="3"/>
  <c r="J9" i="3" s="1"/>
  <c r="H10" i="3"/>
  <c r="J10" i="3" s="1"/>
  <c r="H11" i="3"/>
  <c r="J11" i="3" s="1"/>
  <c r="K11" i="3" s="1"/>
  <c r="H12" i="3"/>
  <c r="J12" i="3"/>
  <c r="L12" i="3" s="1"/>
  <c r="H13" i="3"/>
  <c r="J13" i="3" s="1"/>
  <c r="H14" i="3"/>
  <c r="J14" i="3" s="1"/>
  <c r="L14" i="3" s="1"/>
  <c r="H15" i="3"/>
  <c r="J15" i="3"/>
  <c r="L15" i="3" s="1"/>
  <c r="H16" i="3"/>
  <c r="J16" i="3" s="1"/>
  <c r="L16" i="3" s="1"/>
  <c r="H17" i="3"/>
  <c r="J17" i="3" s="1"/>
  <c r="K17" i="3" s="1"/>
  <c r="H18" i="3"/>
  <c r="J18" i="3"/>
  <c r="K18" i="3" s="1"/>
  <c r="H19" i="3"/>
  <c r="J19" i="3" s="1"/>
  <c r="K19" i="3" s="1"/>
  <c r="H20" i="3"/>
  <c r="J20" i="3" s="1"/>
  <c r="H21" i="3"/>
  <c r="J21" i="3" s="1"/>
  <c r="H22" i="3"/>
  <c r="J22" i="3" s="1"/>
  <c r="K22" i="3" s="1"/>
  <c r="H23" i="3"/>
  <c r="J23" i="3" s="1"/>
  <c r="K23" i="3" s="1"/>
  <c r="H24" i="3"/>
  <c r="J24" i="3" s="1"/>
  <c r="H25" i="3"/>
  <c r="J25" i="3" s="1"/>
  <c r="K25" i="3" s="1"/>
  <c r="H26" i="3"/>
  <c r="J26" i="3" s="1"/>
  <c r="H27" i="3"/>
  <c r="J27" i="3" s="1"/>
  <c r="H28" i="3"/>
  <c r="J28" i="3"/>
  <c r="K28" i="3" s="1"/>
  <c r="H29" i="3"/>
  <c r="J29" i="3" s="1"/>
  <c r="H30" i="3"/>
  <c r="J30" i="3" s="1"/>
  <c r="K30" i="3" s="1"/>
  <c r="H31" i="3"/>
  <c r="J31" i="3" s="1"/>
  <c r="H32" i="3"/>
  <c r="J32" i="3"/>
  <c r="L32" i="3" s="1"/>
  <c r="H33" i="3"/>
  <c r="J33" i="3" s="1"/>
  <c r="K33" i="3" s="1"/>
  <c r="H34" i="3"/>
  <c r="J34" i="3" s="1"/>
  <c r="H35" i="3"/>
  <c r="J35" i="3" s="1"/>
  <c r="K35" i="3" s="1"/>
  <c r="H36" i="3"/>
  <c r="J36" i="3" s="1"/>
  <c r="H37" i="3"/>
  <c r="J37" i="3" s="1"/>
  <c r="K37" i="3" s="1"/>
  <c r="H38" i="3"/>
  <c r="J38" i="3" s="1"/>
  <c r="H39" i="3"/>
  <c r="J39" i="3" s="1"/>
  <c r="K39" i="3"/>
  <c r="H40" i="3"/>
  <c r="J40" i="3" s="1"/>
  <c r="H41" i="3"/>
  <c r="J41" i="3" s="1"/>
  <c r="K41" i="3" s="1"/>
  <c r="H42" i="3"/>
  <c r="J42" i="3" s="1"/>
  <c r="H43" i="3"/>
  <c r="J43" i="3" s="1"/>
  <c r="H44" i="3"/>
  <c r="J44" i="3"/>
  <c r="K44" i="3" s="1"/>
  <c r="H45" i="3"/>
  <c r="J45" i="3" s="1"/>
  <c r="L45" i="3" s="1"/>
  <c r="H46" i="3"/>
  <c r="J46" i="3" s="1"/>
  <c r="K46" i="3" s="1"/>
  <c r="H47" i="3"/>
  <c r="J47" i="3" s="1"/>
  <c r="H48" i="3"/>
  <c r="J48" i="3" s="1"/>
  <c r="L48" i="3" s="1"/>
  <c r="H49" i="3"/>
  <c r="J49" i="3" s="1"/>
  <c r="K49" i="3" s="1"/>
  <c r="H50" i="3"/>
  <c r="J50" i="3" s="1"/>
  <c r="K50" i="3" s="1"/>
  <c r="H51" i="3"/>
  <c r="J51" i="3" s="1"/>
  <c r="L51" i="3" s="1"/>
  <c r="H52" i="3"/>
  <c r="J52" i="3" s="1"/>
  <c r="H53" i="3"/>
  <c r="J53" i="3" s="1"/>
  <c r="L53" i="3" s="1"/>
  <c r="H54" i="3"/>
  <c r="J54" i="3" s="1"/>
  <c r="K54" i="3" s="1"/>
  <c r="H55" i="3"/>
  <c r="J55" i="3"/>
  <c r="K55" i="3" s="1"/>
  <c r="H56" i="3"/>
  <c r="J56" i="3" s="1"/>
  <c r="K56" i="3" s="1"/>
  <c r="H57" i="3"/>
  <c r="J57" i="3" s="1"/>
  <c r="K57" i="3" s="1"/>
  <c r="H58" i="3"/>
  <c r="J58" i="3" s="1"/>
  <c r="L58" i="3" s="1"/>
  <c r="H59" i="3"/>
  <c r="J59" i="3" s="1"/>
  <c r="H60" i="3"/>
  <c r="J60" i="3" s="1"/>
  <c r="K60" i="3" s="1"/>
  <c r="H61" i="3"/>
  <c r="J61" i="3" s="1"/>
  <c r="L61" i="3" s="1"/>
  <c r="H62" i="3"/>
  <c r="J62" i="3" s="1"/>
  <c r="L62" i="3" s="1"/>
  <c r="H63" i="3"/>
  <c r="J63" i="3" s="1"/>
  <c r="L63" i="3" s="1"/>
  <c r="H64" i="3"/>
  <c r="J64" i="3" s="1"/>
  <c r="H65" i="3"/>
  <c r="J65" i="3" s="1"/>
  <c r="L65" i="3" s="1"/>
  <c r="H66" i="3"/>
  <c r="J66" i="3"/>
  <c r="K66" i="3" s="1"/>
  <c r="H67" i="3"/>
  <c r="J67" i="3" s="1"/>
  <c r="K67" i="3" s="1"/>
  <c r="H68" i="3"/>
  <c r="J68" i="3" s="1"/>
  <c r="K68" i="3" s="1"/>
  <c r="H69" i="3"/>
  <c r="J69" i="3" s="1"/>
  <c r="K69" i="3" s="1"/>
  <c r="H70" i="3"/>
  <c r="J70" i="3" s="1"/>
  <c r="H71" i="3"/>
  <c r="J71" i="3" s="1"/>
  <c r="K71" i="3" s="1"/>
  <c r="H72" i="3"/>
  <c r="J72" i="3" s="1"/>
  <c r="K72" i="3" s="1"/>
  <c r="H73" i="3"/>
  <c r="J73" i="3" s="1"/>
  <c r="H74" i="3"/>
  <c r="J74" i="3" s="1"/>
  <c r="K74" i="3" s="1"/>
  <c r="H75" i="3"/>
  <c r="J75" i="3" s="1"/>
  <c r="L75" i="3" s="1"/>
  <c r="H76" i="3"/>
  <c r="J76" i="3"/>
  <c r="L76" i="3" s="1"/>
  <c r="H77" i="3"/>
  <c r="J77" i="3" s="1"/>
  <c r="H78" i="3"/>
  <c r="J78" i="3" s="1"/>
  <c r="K78" i="3" s="1"/>
  <c r="H79" i="3"/>
  <c r="J79" i="3"/>
  <c r="L79" i="3" s="1"/>
  <c r="H4" i="3"/>
  <c r="J4" i="3" s="1"/>
  <c r="L4" i="3" s="1"/>
  <c r="L71" i="8"/>
  <c r="L55" i="8"/>
  <c r="L51" i="8"/>
  <c r="L79" i="8"/>
  <c r="L13" i="8"/>
  <c r="K21" i="8"/>
  <c r="L29" i="8"/>
  <c r="L53" i="8"/>
  <c r="K53" i="8"/>
  <c r="L69" i="8"/>
  <c r="K69" i="8"/>
  <c r="K56" i="8"/>
  <c r="K60" i="8"/>
  <c r="K76" i="8"/>
  <c r="J31" i="6"/>
  <c r="L31" i="6" s="1"/>
  <c r="L15" i="8"/>
  <c r="L23" i="8"/>
  <c r="L35" i="8"/>
  <c r="L43" i="8"/>
  <c r="K10" i="8"/>
  <c r="K22" i="8"/>
  <c r="K50" i="8"/>
  <c r="K54" i="8"/>
  <c r="K66" i="8"/>
  <c r="K74" i="8"/>
  <c r="L10" i="7"/>
  <c r="K12" i="7"/>
  <c r="L35" i="7"/>
  <c r="L35" i="3"/>
  <c r="K65" i="3"/>
  <c r="L57" i="7"/>
  <c r="L5" i="7"/>
  <c r="L29" i="7"/>
  <c r="K62" i="3"/>
  <c r="L54" i="3"/>
  <c r="L22" i="3"/>
  <c r="L39" i="3"/>
  <c r="L38" i="7"/>
  <c r="L70" i="7"/>
  <c r="L57" i="3"/>
  <c r="L25" i="3"/>
  <c r="K71" i="6"/>
  <c r="K46" i="6"/>
  <c r="K39" i="6" l="1"/>
  <c r="L39" i="6"/>
  <c r="K50" i="6"/>
  <c r="L50" i="6"/>
  <c r="L32" i="6"/>
  <c r="J55" i="6"/>
  <c r="L55" i="6" s="1"/>
  <c r="J15" i="6"/>
  <c r="K15" i="6" s="1"/>
  <c r="J11" i="6"/>
  <c r="K11" i="6" s="1"/>
  <c r="J7" i="6"/>
  <c r="K7" i="6" s="1"/>
  <c r="J44" i="6"/>
  <c r="J48" i="6"/>
  <c r="J40" i="6"/>
  <c r="K40" i="6" s="1"/>
  <c r="K74" i="6"/>
  <c r="J65" i="6"/>
  <c r="L65" i="6" s="1"/>
  <c r="J53" i="6"/>
  <c r="J45" i="6"/>
  <c r="K45" i="6" s="1"/>
  <c r="J17" i="6"/>
  <c r="K17" i="6" s="1"/>
  <c r="J5" i="6"/>
  <c r="L78" i="8"/>
  <c r="K78" i="8"/>
  <c r="L18" i="8"/>
  <c r="K18" i="8"/>
  <c r="L45" i="8"/>
  <c r="K45" i="8"/>
  <c r="L6" i="8"/>
  <c r="K6" i="8"/>
  <c r="L16" i="8"/>
  <c r="K16" i="8"/>
  <c r="K12" i="8"/>
  <c r="L12" i="8"/>
  <c r="L58" i="8"/>
  <c r="K58" i="8"/>
  <c r="L11" i="8"/>
  <c r="K11" i="8"/>
  <c r="L61" i="8"/>
  <c r="K61" i="8"/>
  <c r="L14" i="8"/>
  <c r="K14" i="8"/>
  <c r="L27" i="8"/>
  <c r="K32" i="8"/>
  <c r="K5" i="8"/>
  <c r="K38" i="8"/>
  <c r="K17" i="8"/>
  <c r="K30" i="8"/>
  <c r="L31" i="8"/>
  <c r="L56" i="7"/>
  <c r="K56" i="7"/>
  <c r="K17" i="7"/>
  <c r="L17" i="7"/>
  <c r="L50" i="7"/>
  <c r="K50" i="7"/>
  <c r="L27" i="7"/>
  <c r="L54" i="7"/>
  <c r="L25" i="7"/>
  <c r="L9" i="7"/>
  <c r="K9" i="7"/>
  <c r="L48" i="7"/>
  <c r="K48" i="7"/>
  <c r="L76" i="7"/>
  <c r="K76" i="7"/>
  <c r="L21" i="7"/>
  <c r="K21" i="7"/>
  <c r="K36" i="7"/>
  <c r="L36" i="7"/>
  <c r="K45" i="7"/>
  <c r="L45" i="7"/>
  <c r="L71" i="7"/>
  <c r="K71" i="7"/>
  <c r="K8" i="7"/>
  <c r="L8" i="7"/>
  <c r="L16" i="7"/>
  <c r="K16" i="7"/>
  <c r="K77" i="7"/>
  <c r="L77" i="7"/>
  <c r="L24" i="7"/>
  <c r="K24" i="7"/>
  <c r="K20" i="7"/>
  <c r="L20" i="7"/>
  <c r="L37" i="7"/>
  <c r="K37" i="7"/>
  <c r="L44" i="7"/>
  <c r="K44" i="7"/>
  <c r="L52" i="7"/>
  <c r="K52" i="7"/>
  <c r="K47" i="7"/>
  <c r="K26" i="8"/>
  <c r="K48" i="8"/>
  <c r="K64" i="8"/>
  <c r="K77" i="8"/>
  <c r="K46" i="8"/>
  <c r="L47" i="8"/>
  <c r="K68" i="7"/>
  <c r="K79" i="7"/>
  <c r="L69" i="7"/>
  <c r="L53" i="7"/>
  <c r="K7" i="7"/>
  <c r="K62" i="8"/>
  <c r="L59" i="8"/>
  <c r="K42" i="8"/>
  <c r="L7" i="8"/>
  <c r="K72" i="8"/>
  <c r="L63" i="8"/>
  <c r="L13" i="7"/>
  <c r="L41" i="7"/>
  <c r="K60" i="7"/>
  <c r="K4" i="7"/>
  <c r="K39" i="7"/>
  <c r="L22" i="7"/>
  <c r="L61" i="7"/>
  <c r="L75" i="7"/>
  <c r="L6" i="7"/>
  <c r="L73" i="7"/>
  <c r="K64" i="7"/>
  <c r="K28" i="7"/>
  <c r="L11" i="7"/>
  <c r="J72" i="6"/>
  <c r="K72" i="6" s="1"/>
  <c r="L53" i="6"/>
  <c r="K53" i="6"/>
  <c r="J57" i="6"/>
  <c r="J29" i="6"/>
  <c r="K29" i="6" s="1"/>
  <c r="L28" i="6"/>
  <c r="K60" i="6"/>
  <c r="L60" i="6"/>
  <c r="L11" i="6"/>
  <c r="L6" i="6"/>
  <c r="K18" i="6"/>
  <c r="J4" i="6"/>
  <c r="L4" i="6" s="1"/>
  <c r="J76" i="6"/>
  <c r="K76" i="6" s="1"/>
  <c r="J19" i="6"/>
  <c r="K19" i="6" s="1"/>
  <c r="J64" i="6"/>
  <c r="L64" i="6" s="1"/>
  <c r="J51" i="6"/>
  <c r="K51" i="6" s="1"/>
  <c r="K56" i="6"/>
  <c r="L56" i="6"/>
  <c r="K65" i="6"/>
  <c r="L68" i="6"/>
  <c r="L20" i="6"/>
  <c r="J69" i="6"/>
  <c r="K69" i="6" s="1"/>
  <c r="J37" i="6"/>
  <c r="J25" i="6"/>
  <c r="K25" i="6" s="1"/>
  <c r="J21" i="6"/>
  <c r="L34" i="6"/>
  <c r="L35" i="6"/>
  <c r="L24" i="6"/>
  <c r="K26" i="6"/>
  <c r="J77" i="6"/>
  <c r="K77" i="6" s="1"/>
  <c r="J49" i="6"/>
  <c r="L49" i="6" s="1"/>
  <c r="J16" i="6"/>
  <c r="J12" i="6"/>
  <c r="K15" i="7"/>
  <c r="L17" i="6"/>
  <c r="L44" i="6"/>
  <c r="K44" i="6"/>
  <c r="L38" i="6"/>
  <c r="K38" i="6"/>
  <c r="K48" i="6"/>
  <c r="L48" i="6"/>
  <c r="K14" i="7"/>
  <c r="L14" i="7"/>
  <c r="K59" i="7"/>
  <c r="L59" i="7"/>
  <c r="K67" i="8"/>
  <c r="L67" i="8"/>
  <c r="L7" i="6"/>
  <c r="L76" i="6"/>
  <c r="L30" i="7"/>
  <c r="K40" i="7"/>
  <c r="K70" i="8"/>
  <c r="L39" i="8"/>
  <c r="K28" i="8"/>
  <c r="K37" i="8"/>
  <c r="J13" i="6"/>
  <c r="L13" i="6" s="1"/>
  <c r="L10" i="6"/>
  <c r="K10" i="6"/>
  <c r="K33" i="7"/>
  <c r="L33" i="7"/>
  <c r="K46" i="7"/>
  <c r="L46" i="7"/>
  <c r="K65" i="7"/>
  <c r="L65" i="7"/>
  <c r="K67" i="7"/>
  <c r="L67" i="7"/>
  <c r="K78" i="7"/>
  <c r="L78" i="7"/>
  <c r="L62" i="7"/>
  <c r="L49" i="7"/>
  <c r="L51" i="7"/>
  <c r="K72" i="7"/>
  <c r="K34" i="8"/>
  <c r="L19" i="8"/>
  <c r="J52" i="6"/>
  <c r="K52" i="6" s="1"/>
  <c r="L32" i="7"/>
  <c r="K32" i="7"/>
  <c r="K43" i="7"/>
  <c r="L43" i="7"/>
  <c r="L44" i="8"/>
  <c r="K44" i="8"/>
  <c r="J63" i="6"/>
  <c r="J62" i="6"/>
  <c r="K62" i="6" s="1"/>
  <c r="J23" i="6"/>
  <c r="K23" i="6" s="1"/>
  <c r="J8" i="6"/>
  <c r="L8" i="6" s="1"/>
  <c r="J75" i="6"/>
  <c r="J67" i="6"/>
  <c r="K67" i="6" s="1"/>
  <c r="J73" i="6"/>
  <c r="L73" i="6" s="1"/>
  <c r="J59" i="6"/>
  <c r="L59" i="6" s="1"/>
  <c r="J47" i="6"/>
  <c r="L47" i="6" s="1"/>
  <c r="J36" i="6"/>
  <c r="J22" i="6"/>
  <c r="J14" i="6"/>
  <c r="K14" i="3"/>
  <c r="L78" i="3"/>
  <c r="L50" i="3"/>
  <c r="L19" i="3"/>
  <c r="K58" i="3"/>
  <c r="L44" i="3"/>
  <c r="L29" i="3"/>
  <c r="K29" i="3"/>
  <c r="K6" i="3"/>
  <c r="L6" i="3"/>
  <c r="K52" i="3"/>
  <c r="L52" i="3"/>
  <c r="K26" i="3"/>
  <c r="L26" i="3"/>
  <c r="L47" i="3"/>
  <c r="K47" i="3"/>
  <c r="K24" i="3"/>
  <c r="L24" i="3"/>
  <c r="L20" i="3"/>
  <c r="K20" i="3"/>
  <c r="L42" i="3"/>
  <c r="K42" i="3"/>
  <c r="K10" i="3"/>
  <c r="L10" i="3"/>
  <c r="L64" i="3"/>
  <c r="K64" i="3"/>
  <c r="K48" i="3"/>
  <c r="K32" i="3"/>
  <c r="L55" i="3"/>
  <c r="L49" i="3"/>
  <c r="L28" i="3"/>
  <c r="K16" i="3"/>
  <c r="L72" i="3"/>
  <c r="K4" i="3"/>
  <c r="L74" i="3"/>
  <c r="K61" i="3"/>
  <c r="L68" i="3"/>
  <c r="K79" i="3"/>
  <c r="L17" i="3"/>
  <c r="L7" i="3"/>
  <c r="K9" i="3"/>
  <c r="L9" i="3"/>
  <c r="L75" i="6"/>
  <c r="K75" i="6"/>
  <c r="K73" i="3"/>
  <c r="L73" i="3"/>
  <c r="L43" i="3"/>
  <c r="K43" i="3"/>
  <c r="K38" i="3"/>
  <c r="L38" i="3"/>
  <c r="K21" i="3"/>
  <c r="L21" i="3"/>
  <c r="L72" i="6"/>
  <c r="L77" i="3"/>
  <c r="K77" i="3"/>
  <c r="K59" i="3"/>
  <c r="L59" i="3"/>
  <c r="K34" i="3"/>
  <c r="L34" i="3"/>
  <c r="L31" i="3"/>
  <c r="K31" i="3"/>
  <c r="K27" i="3"/>
  <c r="L27" i="3"/>
  <c r="L36" i="3"/>
  <c r="K36" i="3"/>
  <c r="K70" i="3"/>
  <c r="L70" i="3"/>
  <c r="K40" i="3"/>
  <c r="L40" i="3"/>
  <c r="L13" i="3"/>
  <c r="K13" i="3"/>
  <c r="L69" i="6"/>
  <c r="L25" i="6"/>
  <c r="L5" i="6"/>
  <c r="K5" i="6"/>
  <c r="L4" i="8"/>
  <c r="K4" i="8"/>
  <c r="L15" i="6"/>
  <c r="K15" i="3"/>
  <c r="L60" i="3"/>
  <c r="J9" i="6"/>
  <c r="K54" i="6"/>
  <c r="L69" i="3"/>
  <c r="L20" i="8"/>
  <c r="K20" i="8"/>
  <c r="L36" i="8"/>
  <c r="K36" i="8"/>
  <c r="L52" i="8"/>
  <c r="K52" i="8"/>
  <c r="L68" i="8"/>
  <c r="K68" i="8"/>
  <c r="K75" i="8"/>
  <c r="L75" i="8"/>
  <c r="L42" i="6"/>
  <c r="L71" i="3"/>
  <c r="L30" i="3"/>
  <c r="L46" i="3"/>
  <c r="L8" i="3"/>
  <c r="L56" i="3"/>
  <c r="L33" i="3"/>
  <c r="K75" i="3"/>
  <c r="L18" i="3"/>
  <c r="L66" i="3"/>
  <c r="K51" i="3"/>
  <c r="K23" i="7"/>
  <c r="K55" i="7"/>
  <c r="K18" i="7"/>
  <c r="L42" i="7"/>
  <c r="L58" i="7"/>
  <c r="K47" i="6"/>
  <c r="K43" i="6"/>
  <c r="K24" i="8"/>
  <c r="K53" i="3"/>
  <c r="K12" i="3"/>
  <c r="K73" i="8"/>
  <c r="K65" i="8"/>
  <c r="K57" i="8"/>
  <c r="K49" i="8"/>
  <c r="K41" i="8"/>
  <c r="K33" i="8"/>
  <c r="K25" i="8"/>
  <c r="K9" i="8"/>
  <c r="L58" i="6"/>
  <c r="J66" i="6"/>
  <c r="J27" i="6"/>
  <c r="L37" i="3"/>
  <c r="K31" i="6"/>
  <c r="L41" i="3"/>
  <c r="K19" i="7"/>
  <c r="K66" i="7"/>
  <c r="L74" i="7"/>
  <c r="L26" i="7"/>
  <c r="K8" i="8"/>
  <c r="K55" i="6"/>
  <c r="K70" i="6"/>
  <c r="K45" i="3"/>
  <c r="L23" i="3"/>
  <c r="K63" i="3"/>
  <c r="L11" i="3"/>
  <c r="L67" i="3"/>
  <c r="K31" i="7"/>
  <c r="K63" i="7"/>
  <c r="K34" i="7"/>
  <c r="L78" i="6"/>
  <c r="K49" i="6"/>
  <c r="K40" i="8"/>
  <c r="K76" i="3"/>
  <c r="K5" i="3"/>
  <c r="L5" i="3"/>
  <c r="J79" i="6"/>
  <c r="J61" i="6"/>
  <c r="J41" i="6"/>
  <c r="J33" i="6"/>
  <c r="J30" i="6"/>
  <c r="L62" i="6" l="1"/>
  <c r="L40" i="6"/>
  <c r="L29" i="6"/>
  <c r="L45" i="6"/>
  <c r="K4" i="6"/>
  <c r="K59" i="6"/>
  <c r="L77" i="6"/>
  <c r="K64" i="6"/>
  <c r="K8" i="6"/>
  <c r="L19" i="6"/>
  <c r="L52" i="6"/>
  <c r="L57" i="6"/>
  <c r="K57" i="6"/>
  <c r="L51" i="6"/>
  <c r="K73" i="6"/>
  <c r="L12" i="6"/>
  <c r="K12" i="6"/>
  <c r="K21" i="6"/>
  <c r="L21" i="6"/>
  <c r="L16" i="6"/>
  <c r="K16" i="6"/>
  <c r="L37" i="6"/>
  <c r="K37" i="6"/>
  <c r="L23" i="6"/>
  <c r="L63" i="6"/>
  <c r="K63" i="6"/>
  <c r="K36" i="6"/>
  <c r="L36" i="6"/>
  <c r="K13" i="6"/>
  <c r="L67" i="6"/>
  <c r="K14" i="6"/>
  <c r="L14" i="6"/>
  <c r="K2" i="7"/>
  <c r="L22" i="6"/>
  <c r="K22" i="6"/>
  <c r="K2" i="3"/>
  <c r="L2" i="3"/>
  <c r="K41" i="6"/>
  <c r="L41" i="6"/>
  <c r="L61" i="6"/>
  <c r="K61" i="6"/>
  <c r="L30" i="6"/>
  <c r="K30" i="6"/>
  <c r="L79" i="6"/>
  <c r="K79" i="6"/>
  <c r="K66" i="6"/>
  <c r="L66" i="6"/>
  <c r="L9" i="6"/>
  <c r="K9" i="6"/>
  <c r="K2" i="8"/>
  <c r="L2" i="7"/>
  <c r="K27" i="6"/>
  <c r="L27" i="6"/>
  <c r="L33" i="6"/>
  <c r="K33" i="6"/>
  <c r="L2" i="8"/>
  <c r="K2" i="6" l="1"/>
  <c r="L2" i="6"/>
</calcChain>
</file>

<file path=xl/sharedStrings.xml><?xml version="1.0" encoding="utf-8"?>
<sst xmlns="http://schemas.openxmlformats.org/spreadsheetml/2006/main" count="365" uniqueCount="96">
  <si>
    <t>Vanilla Sky</t>
  </si>
  <si>
    <t>Ali</t>
  </si>
  <si>
    <t>Gosford Park</t>
  </si>
  <si>
    <t>Rollerball</t>
  </si>
  <si>
    <t>John Q</t>
  </si>
  <si>
    <t>Spider-Man</t>
  </si>
  <si>
    <t>Scooby Doo</t>
  </si>
  <si>
    <t>Juwanna Mann</t>
  </si>
  <si>
    <t>a</t>
  </si>
  <si>
    <t>Tytuł</t>
  </si>
  <si>
    <t>Śr. błąd bezwzgl.</t>
  </si>
  <si>
    <t>Tydzień 1</t>
  </si>
  <si>
    <t>Tydzień 2</t>
  </si>
  <si>
    <t>Tydzień 3</t>
  </si>
  <si>
    <t>Razem</t>
  </si>
  <si>
    <t>2 tygodnie</t>
  </si>
  <si>
    <t>alfa</t>
  </si>
  <si>
    <t>Odch. st. błędu</t>
  </si>
  <si>
    <t>Prognoza</t>
  </si>
  <si>
    <t>Błąd bezwzgl.</t>
  </si>
  <si>
    <t>Błąd</t>
  </si>
  <si>
    <t>Zmiana</t>
  </si>
  <si>
    <r>
      <t>Prognoza = a x 2 tygodnie x Zmiana</t>
    </r>
    <r>
      <rPr>
        <vertAlign val="superscript"/>
        <sz val="10"/>
        <rFont val="Arial"/>
        <family val="2"/>
        <charset val="238"/>
      </rPr>
      <t>alfa</t>
    </r>
  </si>
  <si>
    <t>Czekając na wyrok</t>
  </si>
  <si>
    <t>Piękna i bestia</t>
  </si>
  <si>
    <t>Był sobie chłopiec</t>
  </si>
  <si>
    <t>Jimmy Neutron: mały geniusz</t>
  </si>
  <si>
    <t>Braterstwo wilków</t>
  </si>
  <si>
    <t>Za drzwiami sypialni</t>
  </si>
  <si>
    <t>Duży, gruby kłamczuch</t>
  </si>
  <si>
    <t>Władca Pierścieni</t>
  </si>
  <si>
    <t>Kwaśne pomarańcze</t>
  </si>
  <si>
    <t>Sam</t>
  </si>
  <si>
    <t>Genialny klan</t>
  </si>
  <si>
    <t>Gwiezdne wojny: Część II</t>
  </si>
  <si>
    <t>Rekrut</t>
  </si>
  <si>
    <t>Szkoła uczuć</t>
  </si>
  <si>
    <t>Ryzykowna gra</t>
  </si>
  <si>
    <t>Potwory i spółka</t>
  </si>
  <si>
    <r>
      <t>Prognoza = a x 3 tygodnie x Zmiana</t>
    </r>
    <r>
      <rPr>
        <vertAlign val="superscript"/>
        <sz val="10"/>
        <rFont val="Arial"/>
        <family val="2"/>
        <charset val="238"/>
      </rPr>
      <t>alfa</t>
    </r>
  </si>
  <si>
    <t>waga</t>
  </si>
  <si>
    <t>3 tygodnie</t>
  </si>
  <si>
    <t>Zatrzymani w czasie</t>
  </si>
  <si>
    <t>Nowy</t>
  </si>
  <si>
    <t>Niewierna</t>
  </si>
  <si>
    <t>Byliśmy żołnierzami</t>
  </si>
  <si>
    <t>Życie jak dom</t>
  </si>
  <si>
    <t>Śmiertelna wyliczanka</t>
  </si>
  <si>
    <t>Przepowiednia</t>
  </si>
  <si>
    <t>Epoka lodowcowa</t>
  </si>
  <si>
    <t>Znamię</t>
  </si>
  <si>
    <t>Zmiana pasa</t>
  </si>
  <si>
    <t>Magiczne buty</t>
  </si>
  <si>
    <t>Na własną rękę</t>
  </si>
  <si>
    <t>Harry Potter i kamień filozoficzny</t>
  </si>
  <si>
    <t>Kate i Leopold</t>
  </si>
  <si>
    <t>Teren prywatny</t>
  </si>
  <si>
    <t>Suma wszystkich strachów</t>
  </si>
  <si>
    <t>Lilo i Stitch</t>
  </si>
  <si>
    <t>Tajniak</t>
  </si>
  <si>
    <t>Raport mniejszości</t>
  </si>
  <si>
    <t>Country Miśki</t>
  </si>
  <si>
    <t>40 dni i 40 nocy</t>
  </si>
  <si>
    <t>Wieczny student</t>
  </si>
  <si>
    <t>Tożsamość Bourne'a</t>
  </si>
  <si>
    <t>Śnieżne psy</t>
  </si>
  <si>
    <t>Boskie sekrety siostrzanego stowarzyszenia Ya-Ya</t>
  </si>
  <si>
    <t>Koniec z Hollywood</t>
  </si>
  <si>
    <t>Ostrożnie z dziewczynami</t>
  </si>
  <si>
    <t>Igraszki losu</t>
  </si>
  <si>
    <t>Płytki facet</t>
  </si>
  <si>
    <t>Bez przedawnienia</t>
  </si>
  <si>
    <t>Złe towarzystwo</t>
  </si>
  <si>
    <t>Co za życie</t>
  </si>
  <si>
    <t>Włamanie na śniadanie</t>
  </si>
  <si>
    <t>Helikopter w ogniu</t>
  </si>
  <si>
    <t>Król Skorpion</t>
  </si>
  <si>
    <t>Liczą się tylko Frankliny</t>
  </si>
  <si>
    <t>Czarny rycerz</t>
  </si>
  <si>
    <t>Mr. Deeds - Milioner z przypadku</t>
  </si>
  <si>
    <t>Mustang z Dzikiej Doliny</t>
  </si>
  <si>
    <t>Trzynaście duchów</t>
  </si>
  <si>
    <t>Wehikuł czasu</t>
  </si>
  <si>
    <t>Faceci w czerni II</t>
  </si>
  <si>
    <t>Gang braci</t>
  </si>
  <si>
    <t>Szyfry wojny</t>
  </si>
  <si>
    <t>Dzień próby</t>
  </si>
  <si>
    <t>Halloween: Powrót</t>
  </si>
  <si>
    <t>Za linią wroga</t>
  </si>
  <si>
    <t>Na rozdrożu</t>
  </si>
  <si>
    <t>Królowa potępionych</t>
  </si>
  <si>
    <t>Blade: Wieczny łowca II</t>
  </si>
  <si>
    <t>Nigdy więcej</t>
  </si>
  <si>
    <t>Bezsenność</t>
  </si>
  <si>
    <t>Piękna i Bestia</t>
  </si>
  <si>
    <t>Gwiezdne wojny: część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</si>
</sst>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Fill="1"/>
  </cellXfs>
  <cellStyles count="1">
    <cellStyle name="Normalny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67351323077498"/>
          <c:y val="3.72882054664632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8367365241714406"/>
          <c:y val="0.20339016715798325"/>
          <c:w val="0.47959231464476509"/>
          <c:h val="0.64406886266694696"/>
        </c:manualLayout>
      </c:layout>
      <c:scatterChart>
        <c:scatterStyle val="lineMarker"/>
        <c:varyColors val="0"/>
        <c:ser>
          <c:idx val="0"/>
          <c:order val="0"/>
          <c:tx>
            <c:strRef>
              <c:f>'Dwa tygodnie'!$J$3</c:f>
              <c:strCache>
                <c:ptCount val="1"/>
                <c:pt idx="0">
                  <c:v>Prognoza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Mode val="edge"/>
                  <c:yMode val="edge"/>
                  <c:x val="0.32653093763047836"/>
                  <c:y val="0.661018043263445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</c:trendlineLbl>
          </c:trendline>
          <c:xVal>
            <c:numRef>
              <c:f>'Dwa tygodnie'!$H$4:$H$79</c:f>
              <c:numCache>
                <c:formatCode>General</c:formatCode>
                <c:ptCount val="76"/>
                <c:pt idx="0">
                  <c:v>1.3859733091624067</c:v>
                </c:pt>
                <c:pt idx="1">
                  <c:v>1.178371949569724</c:v>
                </c:pt>
                <c:pt idx="2">
                  <c:v>1.147634333337618</c:v>
                </c:pt>
                <c:pt idx="3">
                  <c:v>1.1266358195320496</c:v>
                </c:pt>
                <c:pt idx="4">
                  <c:v>1.086957392386465</c:v>
                </c:pt>
                <c:pt idx="5">
                  <c:v>1.0488895495026818</c:v>
                </c:pt>
                <c:pt idx="6">
                  <c:v>1.0022089204921796</c:v>
                </c:pt>
                <c:pt idx="7">
                  <c:v>0.98912239598096419</c:v>
                </c:pt>
                <c:pt idx="8">
                  <c:v>0.81962213012129037</c:v>
                </c:pt>
                <c:pt idx="9">
                  <c:v>0.75799249625492193</c:v>
                </c:pt>
                <c:pt idx="10">
                  <c:v>0.75264989155663964</c:v>
                </c:pt>
                <c:pt idx="11">
                  <c:v>0.74978867972077812</c:v>
                </c:pt>
                <c:pt idx="12">
                  <c:v>0.73048856786839633</c:v>
                </c:pt>
                <c:pt idx="13">
                  <c:v>0.72561771360398797</c:v>
                </c:pt>
                <c:pt idx="14">
                  <c:v>0.72061476407633185</c:v>
                </c:pt>
                <c:pt idx="15">
                  <c:v>0.71916053505876498</c:v>
                </c:pt>
                <c:pt idx="16">
                  <c:v>0.7119023677955294</c:v>
                </c:pt>
                <c:pt idx="17">
                  <c:v>0.70295583292018227</c:v>
                </c:pt>
                <c:pt idx="18">
                  <c:v>0.6994633575553838</c:v>
                </c:pt>
                <c:pt idx="19">
                  <c:v>0.69303044579158513</c:v>
                </c:pt>
                <c:pt idx="20">
                  <c:v>0.68359166916109926</c:v>
                </c:pt>
                <c:pt idx="21">
                  <c:v>0.65698179055105643</c:v>
                </c:pt>
                <c:pt idx="22">
                  <c:v>0.64899866891095859</c:v>
                </c:pt>
                <c:pt idx="23">
                  <c:v>0.64785129245474637</c:v>
                </c:pt>
                <c:pt idx="24">
                  <c:v>0.64621274724484301</c:v>
                </c:pt>
                <c:pt idx="25">
                  <c:v>0.64315698120271736</c:v>
                </c:pt>
                <c:pt idx="26">
                  <c:v>0.63854164895787291</c:v>
                </c:pt>
                <c:pt idx="27">
                  <c:v>0.63666865604319889</c:v>
                </c:pt>
                <c:pt idx="28">
                  <c:v>0.62983578683794039</c:v>
                </c:pt>
                <c:pt idx="29">
                  <c:v>0.6223111556356854</c:v>
                </c:pt>
                <c:pt idx="30">
                  <c:v>0.62186491992328108</c:v>
                </c:pt>
                <c:pt idx="31">
                  <c:v>0.61677421825521839</c:v>
                </c:pt>
                <c:pt idx="32">
                  <c:v>0.6102029675828381</c:v>
                </c:pt>
                <c:pt idx="33">
                  <c:v>0.6065240118843449</c:v>
                </c:pt>
                <c:pt idx="34">
                  <c:v>0.60516120623508762</c:v>
                </c:pt>
                <c:pt idx="35">
                  <c:v>0.59164374467363823</c:v>
                </c:pt>
                <c:pt idx="36">
                  <c:v>0.57932106432112551</c:v>
                </c:pt>
                <c:pt idx="37">
                  <c:v>0.57516131651513314</c:v>
                </c:pt>
                <c:pt idx="38">
                  <c:v>0.56289894183321099</c:v>
                </c:pt>
                <c:pt idx="39">
                  <c:v>0.55601294902694232</c:v>
                </c:pt>
                <c:pt idx="40">
                  <c:v>0.55168200638311493</c:v>
                </c:pt>
                <c:pt idx="41">
                  <c:v>0.54891809523998025</c:v>
                </c:pt>
                <c:pt idx="42">
                  <c:v>0.5432920329775156</c:v>
                </c:pt>
                <c:pt idx="43">
                  <c:v>0.54139394382178907</c:v>
                </c:pt>
                <c:pt idx="44">
                  <c:v>0.54137167306906109</c:v>
                </c:pt>
                <c:pt idx="45">
                  <c:v>0.53763333325191809</c:v>
                </c:pt>
                <c:pt idx="46">
                  <c:v>0.53446055313786323</c:v>
                </c:pt>
                <c:pt idx="47">
                  <c:v>0.53355030317422869</c:v>
                </c:pt>
                <c:pt idx="48">
                  <c:v>0.52827984347563806</c:v>
                </c:pt>
                <c:pt idx="49">
                  <c:v>0.52108082189166793</c:v>
                </c:pt>
                <c:pt idx="50">
                  <c:v>0.51167957340084003</c:v>
                </c:pt>
                <c:pt idx="51">
                  <c:v>0.51054419622546265</c:v>
                </c:pt>
                <c:pt idx="52">
                  <c:v>0.50589274582581867</c:v>
                </c:pt>
                <c:pt idx="53">
                  <c:v>0.500009216685666</c:v>
                </c:pt>
                <c:pt idx="54">
                  <c:v>0.49870850335145017</c:v>
                </c:pt>
                <c:pt idx="55">
                  <c:v>0.49869919841443605</c:v>
                </c:pt>
                <c:pt idx="56">
                  <c:v>0.49736772612102659</c:v>
                </c:pt>
                <c:pt idx="57">
                  <c:v>0.49543100736766593</c:v>
                </c:pt>
                <c:pt idx="58">
                  <c:v>0.48694505701279622</c:v>
                </c:pt>
                <c:pt idx="59">
                  <c:v>0.48276677700617671</c:v>
                </c:pt>
                <c:pt idx="60">
                  <c:v>0.47970857644312004</c:v>
                </c:pt>
                <c:pt idx="61">
                  <c:v>0.47747644152123198</c:v>
                </c:pt>
                <c:pt idx="62">
                  <c:v>0.4765157728793063</c:v>
                </c:pt>
                <c:pt idx="63">
                  <c:v>0.47628165579626308</c:v>
                </c:pt>
                <c:pt idx="64">
                  <c:v>0.4680900411210232</c:v>
                </c:pt>
                <c:pt idx="65">
                  <c:v>0.45994575332700849</c:v>
                </c:pt>
                <c:pt idx="66">
                  <c:v>0.45196703880129063</c:v>
                </c:pt>
                <c:pt idx="67">
                  <c:v>0.45116701922782909</c:v>
                </c:pt>
                <c:pt idx="68">
                  <c:v>0.44917316100540222</c:v>
                </c:pt>
                <c:pt idx="69">
                  <c:v>0.44911175215408311</c:v>
                </c:pt>
                <c:pt idx="70">
                  <c:v>0.42922458972723987</c:v>
                </c:pt>
                <c:pt idx="71">
                  <c:v>0.41201468700368737</c:v>
                </c:pt>
                <c:pt idx="72">
                  <c:v>0.40057157242046182</c:v>
                </c:pt>
                <c:pt idx="73">
                  <c:v>0.40032254042177057</c:v>
                </c:pt>
                <c:pt idx="74">
                  <c:v>0.39551338027461236</c:v>
                </c:pt>
                <c:pt idx="75">
                  <c:v>0.38150840678140091</c:v>
                </c:pt>
              </c:numCache>
            </c:numRef>
          </c:xVal>
          <c:yVal>
            <c:numRef>
              <c:f>'Dwa tygodnie'!$J$4:$J$79</c:f>
              <c:numCache>
                <c:formatCode>General</c:formatCode>
                <c:ptCount val="76"/>
                <c:pt idx="0">
                  <c:v>10903007.281605743</c:v>
                </c:pt>
                <c:pt idx="1">
                  <c:v>8463422.8443536106</c:v>
                </c:pt>
                <c:pt idx="2">
                  <c:v>34162162.125183009</c:v>
                </c:pt>
                <c:pt idx="3">
                  <c:v>14483646.877572957</c:v>
                </c:pt>
                <c:pt idx="4">
                  <c:v>52781144.942561187</c:v>
                </c:pt>
                <c:pt idx="5">
                  <c:v>5684198.5786745306</c:v>
                </c:pt>
                <c:pt idx="6">
                  <c:v>10190805.259530187</c:v>
                </c:pt>
                <c:pt idx="7">
                  <c:v>40830997.199273914</c:v>
                </c:pt>
                <c:pt idx="8">
                  <c:v>144142560.39832136</c:v>
                </c:pt>
                <c:pt idx="9">
                  <c:v>23952252.229507577</c:v>
                </c:pt>
                <c:pt idx="10">
                  <c:v>24397052.768701322</c:v>
                </c:pt>
                <c:pt idx="11">
                  <c:v>228678707.84996393</c:v>
                </c:pt>
                <c:pt idx="12">
                  <c:v>44919103.480996139</c:v>
                </c:pt>
                <c:pt idx="13">
                  <c:v>33976033.116230339</c:v>
                </c:pt>
                <c:pt idx="14">
                  <c:v>28062061.839575965</c:v>
                </c:pt>
                <c:pt idx="15">
                  <c:v>24970445.453241527</c:v>
                </c:pt>
                <c:pt idx="16">
                  <c:v>38705864.399807543</c:v>
                </c:pt>
                <c:pt idx="17">
                  <c:v>55119230.527205721</c:v>
                </c:pt>
                <c:pt idx="18">
                  <c:v>40903665.357517153</c:v>
                </c:pt>
                <c:pt idx="19">
                  <c:v>10307938.488052946</c:v>
                </c:pt>
                <c:pt idx="20">
                  <c:v>24880182.775331341</c:v>
                </c:pt>
                <c:pt idx="21">
                  <c:v>29135495.355659936</c:v>
                </c:pt>
                <c:pt idx="22">
                  <c:v>119356648.62662084</c:v>
                </c:pt>
                <c:pt idx="23">
                  <c:v>26296304.788664937</c:v>
                </c:pt>
                <c:pt idx="24">
                  <c:v>44010307.843899138</c:v>
                </c:pt>
                <c:pt idx="25">
                  <c:v>31191748.215096321</c:v>
                </c:pt>
                <c:pt idx="26">
                  <c:v>38372481.468314797</c:v>
                </c:pt>
                <c:pt idx="27">
                  <c:v>229623974.99591887</c:v>
                </c:pt>
                <c:pt idx="28">
                  <c:v>24548266.607524492</c:v>
                </c:pt>
                <c:pt idx="29">
                  <c:v>21629700.808351453</c:v>
                </c:pt>
                <c:pt idx="30">
                  <c:v>287349252.80518526</c:v>
                </c:pt>
                <c:pt idx="31">
                  <c:v>77572130.140992358</c:v>
                </c:pt>
                <c:pt idx="32">
                  <c:v>87086590.043996543</c:v>
                </c:pt>
                <c:pt idx="33">
                  <c:v>29608544.834823515</c:v>
                </c:pt>
                <c:pt idx="34">
                  <c:v>87618983.969261959</c:v>
                </c:pt>
                <c:pt idx="35">
                  <c:v>12841603.395890927</c:v>
                </c:pt>
                <c:pt idx="36">
                  <c:v>90867691.809661493</c:v>
                </c:pt>
                <c:pt idx="37">
                  <c:v>29020689.651759405</c:v>
                </c:pt>
                <c:pt idx="38">
                  <c:v>17082564.966550484</c:v>
                </c:pt>
                <c:pt idx="39">
                  <c:v>62918905.849482283</c:v>
                </c:pt>
                <c:pt idx="40">
                  <c:v>54722742.385466337</c:v>
                </c:pt>
                <c:pt idx="41">
                  <c:v>37193965.268625095</c:v>
                </c:pt>
                <c:pt idx="42">
                  <c:v>4611133.9531625882</c:v>
                </c:pt>
                <c:pt idx="43">
                  <c:v>21499891.682007611</c:v>
                </c:pt>
                <c:pt idx="44">
                  <c:v>3685954.7836921988</c:v>
                </c:pt>
                <c:pt idx="45">
                  <c:v>51103151.560557924</c:v>
                </c:pt>
                <c:pt idx="46">
                  <c:v>31661638.399625357</c:v>
                </c:pt>
                <c:pt idx="47">
                  <c:v>24856145.349266801</c:v>
                </c:pt>
                <c:pt idx="48">
                  <c:v>52976063.83351431</c:v>
                </c:pt>
                <c:pt idx="49">
                  <c:v>20043628.653965</c:v>
                </c:pt>
                <c:pt idx="50">
                  <c:v>13668465.499934196</c:v>
                </c:pt>
                <c:pt idx="51">
                  <c:v>3304281.4595691902</c:v>
                </c:pt>
                <c:pt idx="52">
                  <c:v>73369976.868667409</c:v>
                </c:pt>
                <c:pt idx="53">
                  <c:v>78124275.659159318</c:v>
                </c:pt>
                <c:pt idx="54">
                  <c:v>98479640.836662248</c:v>
                </c:pt>
                <c:pt idx="55">
                  <c:v>21635136.566083819</c:v>
                </c:pt>
                <c:pt idx="56">
                  <c:v>23963057.830346476</c:v>
                </c:pt>
                <c:pt idx="57">
                  <c:v>80008238.681265518</c:v>
                </c:pt>
                <c:pt idx="58">
                  <c:v>49433080.661396705</c:v>
                </c:pt>
                <c:pt idx="59">
                  <c:v>52981181.224862963</c:v>
                </c:pt>
                <c:pt idx="60">
                  <c:v>9377391.1533443872</c:v>
                </c:pt>
                <c:pt idx="61">
                  <c:v>47556860.256258965</c:v>
                </c:pt>
                <c:pt idx="62">
                  <c:v>11499577.921927497</c:v>
                </c:pt>
                <c:pt idx="63">
                  <c:v>30893058.463760793</c:v>
                </c:pt>
                <c:pt idx="64">
                  <c:v>108332169.71693128</c:v>
                </c:pt>
                <c:pt idx="65">
                  <c:v>5557699.4790487932</c:v>
                </c:pt>
                <c:pt idx="66">
                  <c:v>110085018.24330314</c:v>
                </c:pt>
                <c:pt idx="67">
                  <c:v>29484427.197320331</c:v>
                </c:pt>
                <c:pt idx="68">
                  <c:v>4097505.0936768227</c:v>
                </c:pt>
                <c:pt idx="69">
                  <c:v>24889827.869912554</c:v>
                </c:pt>
                <c:pt idx="70">
                  <c:v>36905444.383942813</c:v>
                </c:pt>
                <c:pt idx="71">
                  <c:v>32700585.983077273</c:v>
                </c:pt>
                <c:pt idx="72">
                  <c:v>27893456.576840229</c:v>
                </c:pt>
                <c:pt idx="73">
                  <c:v>61459172.349426515</c:v>
                </c:pt>
                <c:pt idx="74">
                  <c:v>32292262.794642031</c:v>
                </c:pt>
                <c:pt idx="75">
                  <c:v>47886168.421308234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BD-418B-AE61-860F97EEBB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2986735"/>
        <c:axId val="1"/>
      </c:scatterChart>
      <c:valAx>
        <c:axId val="129298673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292986735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778445283355418"/>
          <c:y val="0.45086182317613899"/>
          <c:w val="0.27398107851621456"/>
          <c:h val="0.1491572948853392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67351835392595"/>
          <c:y val="3.72882054664632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8367365241714406"/>
          <c:y val="0.20339016715798325"/>
          <c:w val="0.47959231464476509"/>
          <c:h val="0.64406886266694696"/>
        </c:manualLayout>
      </c:layout>
      <c:scatterChart>
        <c:scatterStyle val="lineMarker"/>
        <c:varyColors val="0"/>
        <c:ser>
          <c:idx val="0"/>
          <c:order val="0"/>
          <c:tx>
            <c:strRef>
              <c:f>'Kwadrat błędu'!$J$3</c:f>
              <c:strCache>
                <c:ptCount val="1"/>
                <c:pt idx="0">
                  <c:v>Prognoza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Mode val="edge"/>
                  <c:yMode val="edge"/>
                  <c:x val="0.32653093763047836"/>
                  <c:y val="0.661018043263445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</c:trendlineLbl>
          </c:trendline>
          <c:xVal>
            <c:numRef>
              <c:f>'Kwadrat błędu'!$H$4:$H$79</c:f>
              <c:numCache>
                <c:formatCode>General</c:formatCode>
                <c:ptCount val="76"/>
                <c:pt idx="0">
                  <c:v>1.3859733091624067</c:v>
                </c:pt>
                <c:pt idx="1">
                  <c:v>1.178371949569724</c:v>
                </c:pt>
                <c:pt idx="2">
                  <c:v>1.147634333337618</c:v>
                </c:pt>
                <c:pt idx="3">
                  <c:v>1.1266358195320496</c:v>
                </c:pt>
                <c:pt idx="4">
                  <c:v>1.086957392386465</c:v>
                </c:pt>
                <c:pt idx="5">
                  <c:v>1.0488895495026818</c:v>
                </c:pt>
                <c:pt idx="6">
                  <c:v>1.0022089204921796</c:v>
                </c:pt>
                <c:pt idx="7">
                  <c:v>0.98912239598096419</c:v>
                </c:pt>
                <c:pt idx="8">
                  <c:v>0.81962213012129037</c:v>
                </c:pt>
                <c:pt idx="9">
                  <c:v>0.75799249625492193</c:v>
                </c:pt>
                <c:pt idx="10">
                  <c:v>0.75264989155663964</c:v>
                </c:pt>
                <c:pt idx="11">
                  <c:v>0.74978867972077812</c:v>
                </c:pt>
                <c:pt idx="12">
                  <c:v>0.73048856786839633</c:v>
                </c:pt>
                <c:pt idx="13">
                  <c:v>0.72561771360398797</c:v>
                </c:pt>
                <c:pt idx="14">
                  <c:v>0.72061476407633185</c:v>
                </c:pt>
                <c:pt idx="15">
                  <c:v>0.71916053505876498</c:v>
                </c:pt>
                <c:pt idx="16">
                  <c:v>0.7119023677955294</c:v>
                </c:pt>
                <c:pt idx="17">
                  <c:v>0.70295583292018227</c:v>
                </c:pt>
                <c:pt idx="18">
                  <c:v>0.6994633575553838</c:v>
                </c:pt>
                <c:pt idx="19">
                  <c:v>0.69303044579158513</c:v>
                </c:pt>
                <c:pt idx="20">
                  <c:v>0.68359166916109926</c:v>
                </c:pt>
                <c:pt idx="21">
                  <c:v>0.65698179055105643</c:v>
                </c:pt>
                <c:pt idx="22">
                  <c:v>0.64899866891095859</c:v>
                </c:pt>
                <c:pt idx="23">
                  <c:v>0.64785129245474637</c:v>
                </c:pt>
                <c:pt idx="24">
                  <c:v>0.64621274724484301</c:v>
                </c:pt>
                <c:pt idx="25">
                  <c:v>0.64315698120271736</c:v>
                </c:pt>
                <c:pt idx="26">
                  <c:v>0.63854164895787291</c:v>
                </c:pt>
                <c:pt idx="27">
                  <c:v>0.63666865604319889</c:v>
                </c:pt>
                <c:pt idx="28">
                  <c:v>0.62983578683794039</c:v>
                </c:pt>
                <c:pt idx="29">
                  <c:v>0.6223111556356854</c:v>
                </c:pt>
                <c:pt idx="30">
                  <c:v>0.62186491992328108</c:v>
                </c:pt>
                <c:pt idx="31">
                  <c:v>0.61677421825521839</c:v>
                </c:pt>
                <c:pt idx="32">
                  <c:v>0.6102029675828381</c:v>
                </c:pt>
                <c:pt idx="33">
                  <c:v>0.6065240118843449</c:v>
                </c:pt>
                <c:pt idx="34">
                  <c:v>0.60516120623508762</c:v>
                </c:pt>
                <c:pt idx="35">
                  <c:v>0.59164374467363823</c:v>
                </c:pt>
                <c:pt idx="36">
                  <c:v>0.57932106432112551</c:v>
                </c:pt>
                <c:pt idx="37">
                  <c:v>0.57516131651513314</c:v>
                </c:pt>
                <c:pt idx="38">
                  <c:v>0.56289894183321099</c:v>
                </c:pt>
                <c:pt idx="39">
                  <c:v>0.55601294902694232</c:v>
                </c:pt>
                <c:pt idx="40">
                  <c:v>0.55168200638311493</c:v>
                </c:pt>
                <c:pt idx="41">
                  <c:v>0.54891809523998025</c:v>
                </c:pt>
                <c:pt idx="42">
                  <c:v>0.5432920329775156</c:v>
                </c:pt>
                <c:pt idx="43">
                  <c:v>0.54139394382178907</c:v>
                </c:pt>
                <c:pt idx="44">
                  <c:v>0.54137167306906109</c:v>
                </c:pt>
                <c:pt idx="45">
                  <c:v>0.53763333325191809</c:v>
                </c:pt>
                <c:pt idx="46">
                  <c:v>0.53446055313786323</c:v>
                </c:pt>
                <c:pt idx="47">
                  <c:v>0.53355030317422869</c:v>
                </c:pt>
                <c:pt idx="48">
                  <c:v>0.52827984347563806</c:v>
                </c:pt>
                <c:pt idx="49">
                  <c:v>0.52108082189166793</c:v>
                </c:pt>
                <c:pt idx="50">
                  <c:v>0.51167957340084003</c:v>
                </c:pt>
                <c:pt idx="51">
                  <c:v>0.51054419622546265</c:v>
                </c:pt>
                <c:pt idx="52">
                  <c:v>0.50589274582581867</c:v>
                </c:pt>
                <c:pt idx="53">
                  <c:v>0.500009216685666</c:v>
                </c:pt>
                <c:pt idx="54">
                  <c:v>0.49870850335145017</c:v>
                </c:pt>
                <c:pt idx="55">
                  <c:v>0.49869919841443605</c:v>
                </c:pt>
                <c:pt idx="56">
                  <c:v>0.49736772612102659</c:v>
                </c:pt>
                <c:pt idx="57">
                  <c:v>0.49543100736766593</c:v>
                </c:pt>
                <c:pt idx="58">
                  <c:v>0.48694505701279622</c:v>
                </c:pt>
                <c:pt idx="59">
                  <c:v>0.48276677700617671</c:v>
                </c:pt>
                <c:pt idx="60">
                  <c:v>0.47970857644312004</c:v>
                </c:pt>
                <c:pt idx="61">
                  <c:v>0.47747644152123198</c:v>
                </c:pt>
                <c:pt idx="62">
                  <c:v>0.4765157728793063</c:v>
                </c:pt>
                <c:pt idx="63">
                  <c:v>0.47628165579626308</c:v>
                </c:pt>
                <c:pt idx="64">
                  <c:v>0.4680900411210232</c:v>
                </c:pt>
                <c:pt idx="65">
                  <c:v>0.45994575332700849</c:v>
                </c:pt>
                <c:pt idx="66">
                  <c:v>0.45196703880129063</c:v>
                </c:pt>
                <c:pt idx="67">
                  <c:v>0.45116701922782909</c:v>
                </c:pt>
                <c:pt idx="68">
                  <c:v>0.44917316100540222</c:v>
                </c:pt>
                <c:pt idx="69">
                  <c:v>0.44911175215408311</c:v>
                </c:pt>
                <c:pt idx="70">
                  <c:v>0.42922458972723987</c:v>
                </c:pt>
                <c:pt idx="71">
                  <c:v>0.41201468700368737</c:v>
                </c:pt>
                <c:pt idx="72">
                  <c:v>0.40057157242046182</c:v>
                </c:pt>
                <c:pt idx="73">
                  <c:v>0.40032254042177057</c:v>
                </c:pt>
                <c:pt idx="74">
                  <c:v>0.39551338027461236</c:v>
                </c:pt>
                <c:pt idx="75">
                  <c:v>0.38150840678140091</c:v>
                </c:pt>
              </c:numCache>
            </c:numRef>
          </c:xVal>
          <c:yVal>
            <c:numRef>
              <c:f>'Kwadrat błędu'!$J$4:$J$79</c:f>
              <c:numCache>
                <c:formatCode>General</c:formatCode>
                <c:ptCount val="76"/>
                <c:pt idx="0">
                  <c:v>11186752.619935609</c:v>
                </c:pt>
                <c:pt idx="1">
                  <c:v>8708915.1774429921</c:v>
                </c:pt>
                <c:pt idx="2">
                  <c:v>35169699.052888058</c:v>
                </c:pt>
                <c:pt idx="3">
                  <c:v>14915734.872549737</c:v>
                </c:pt>
                <c:pt idx="4">
                  <c:v>54390618.518551446</c:v>
                </c:pt>
                <c:pt idx="5">
                  <c:v>5861264.4606276611</c:v>
                </c:pt>
                <c:pt idx="6">
                  <c:v>10516813.201430602</c:v>
                </c:pt>
                <c:pt idx="7">
                  <c:v>42147102.835926995</c:v>
                </c:pt>
                <c:pt idx="8">
                  <c:v>149289722.22840598</c:v>
                </c:pt>
                <c:pt idx="9">
                  <c:v>24842262.953145299</c:v>
                </c:pt>
                <c:pt idx="10">
                  <c:v>25306792.243438032</c:v>
                </c:pt>
                <c:pt idx="11">
                  <c:v>237222044.84382489</c:v>
                </c:pt>
                <c:pt idx="12">
                  <c:v>46618997.840505958</c:v>
                </c:pt>
                <c:pt idx="13">
                  <c:v>35266022.963493288</c:v>
                </c:pt>
                <c:pt idx="14">
                  <c:v>29131116.277005956</c:v>
                </c:pt>
                <c:pt idx="15">
                  <c:v>25922657.901118856</c:v>
                </c:pt>
                <c:pt idx="16">
                  <c:v>40189147.43550206</c:v>
                </c:pt>
                <c:pt idx="17">
                  <c:v>57244450.581798375</c:v>
                </c:pt>
                <c:pt idx="18">
                  <c:v>42484562.971308649</c:v>
                </c:pt>
                <c:pt idx="19">
                  <c:v>10708102.180228055</c:v>
                </c:pt>
                <c:pt idx="20">
                  <c:v>25852393.670977022</c:v>
                </c:pt>
                <c:pt idx="21">
                  <c:v>30295489.356217951</c:v>
                </c:pt>
                <c:pt idx="22">
                  <c:v>124135824.77301809</c:v>
                </c:pt>
                <c:pt idx="23">
                  <c:v>27350104.245460168</c:v>
                </c:pt>
                <c:pt idx="24">
                  <c:v>45776052.221812643</c:v>
                </c:pt>
                <c:pt idx="25">
                  <c:v>32445947.388569862</c:v>
                </c:pt>
                <c:pt idx="26">
                  <c:v>39920554.329999924</c:v>
                </c:pt>
                <c:pt idx="27">
                  <c:v>238900315.79163149</c:v>
                </c:pt>
                <c:pt idx="28">
                  <c:v>25544895.394411109</c:v>
                </c:pt>
                <c:pt idx="29">
                  <c:v>22512677.829136886</c:v>
                </c:pt>
                <c:pt idx="30">
                  <c:v>299083385.19561893</c:v>
                </c:pt>
                <c:pt idx="31">
                  <c:v>80751718.584431246</c:v>
                </c:pt>
                <c:pt idx="32">
                  <c:v>90673532.191028565</c:v>
                </c:pt>
                <c:pt idx="33">
                  <c:v>30831402.404413428</c:v>
                </c:pt>
                <c:pt idx="34">
                  <c:v>91241391.361107528</c:v>
                </c:pt>
                <c:pt idx="35">
                  <c:v>13377913.70451262</c:v>
                </c:pt>
                <c:pt idx="36">
                  <c:v>94698283.110781074</c:v>
                </c:pt>
                <c:pt idx="37">
                  <c:v>30247975.083786529</c:v>
                </c:pt>
                <c:pt idx="38">
                  <c:v>17811850.20046892</c:v>
                </c:pt>
                <c:pt idx="39">
                  <c:v>65619468.888041504</c:v>
                </c:pt>
                <c:pt idx="40">
                  <c:v>57079496.888888955</c:v>
                </c:pt>
                <c:pt idx="41">
                  <c:v>38799289.494637765</c:v>
                </c:pt>
                <c:pt idx="42">
                  <c:v>4811040.8490241542</c:v>
                </c:pt>
                <c:pt idx="43">
                  <c:v>22433382.402267378</c:v>
                </c:pt>
                <c:pt idx="44">
                  <c:v>3845995.8419410423</c:v>
                </c:pt>
                <c:pt idx="45">
                  <c:v>53328615.459908135</c:v>
                </c:pt>
                <c:pt idx="46">
                  <c:v>33043951.711356085</c:v>
                </c:pt>
                <c:pt idx="47">
                  <c:v>25942128.900564391</c:v>
                </c:pt>
                <c:pt idx="48">
                  <c:v>55300444.371965639</c:v>
                </c:pt>
                <c:pt idx="49">
                  <c:v>20928198.645737715</c:v>
                </c:pt>
                <c:pt idx="50">
                  <c:v>14276332.892705167</c:v>
                </c:pt>
                <c:pt idx="51">
                  <c:v>3451367.3917347714</c:v>
                </c:pt>
                <c:pt idx="52">
                  <c:v>76648493.768875659</c:v>
                </c:pt>
                <c:pt idx="53">
                  <c:v>81632313.008527696</c:v>
                </c:pt>
                <c:pt idx="54">
                  <c:v>102906494.63766737</c:v>
                </c:pt>
                <c:pt idx="55">
                  <c:v>22607686.10645647</c:v>
                </c:pt>
                <c:pt idx="56">
                  <c:v>25041450.046912361</c:v>
                </c:pt>
                <c:pt idx="57">
                  <c:v>83614625.597200125</c:v>
                </c:pt>
                <c:pt idx="58">
                  <c:v>51677250.559794016</c:v>
                </c:pt>
                <c:pt idx="59">
                  <c:v>55394964.693325326</c:v>
                </c:pt>
                <c:pt idx="60">
                  <c:v>9805732.4953138754</c:v>
                </c:pt>
                <c:pt idx="61">
                  <c:v>49733314.892510347</c:v>
                </c:pt>
                <c:pt idx="62">
                  <c:v>12026292.860130992</c:v>
                </c:pt>
                <c:pt idx="63">
                  <c:v>32308336.543978471</c:v>
                </c:pt>
                <c:pt idx="64">
                  <c:v>113330257.38212577</c:v>
                </c:pt>
                <c:pt idx="65">
                  <c:v>5815938.6235596566</c:v>
                </c:pt>
                <c:pt idx="66">
                  <c:v>115236188.48244865</c:v>
                </c:pt>
                <c:pt idx="67">
                  <c:v>30865059.704943646</c:v>
                </c:pt>
                <c:pt idx="68">
                  <c:v>4289713.8995566443</c:v>
                </c:pt>
                <c:pt idx="69">
                  <c:v>26057442.07632177</c:v>
                </c:pt>
                <c:pt idx="70">
                  <c:v>38668033.910738274</c:v>
                </c:pt>
                <c:pt idx="71">
                  <c:v>34287435.937717415</c:v>
                </c:pt>
                <c:pt idx="72">
                  <c:v>29261768.491053831</c:v>
                </c:pt>
                <c:pt idx="73">
                  <c:v>64474765.57547795</c:v>
                </c:pt>
                <c:pt idx="74">
                  <c:v>33884057.501454681</c:v>
                </c:pt>
                <c:pt idx="75">
                  <c:v>50279045.288480178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19-4F5D-8FAD-0B161E3BE1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2995471"/>
        <c:axId val="1"/>
      </c:scatterChart>
      <c:valAx>
        <c:axId val="129299547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292995471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818540668560148"/>
          <c:y val="0.45425176169626036"/>
          <c:w val="0.27551881816298618"/>
          <c:h val="0.1491572948853392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67351323077498"/>
          <c:y val="3.72882054664632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8367365241714406"/>
          <c:y val="0.20339016715798325"/>
          <c:w val="0.47959231464476509"/>
          <c:h val="0.64406886266694696"/>
        </c:manualLayout>
      </c:layout>
      <c:scatterChart>
        <c:scatterStyle val="lineMarker"/>
        <c:varyColors val="0"/>
        <c:ser>
          <c:idx val="0"/>
          <c:order val="0"/>
          <c:tx>
            <c:strRef>
              <c:f>'Prosty model'!$J$3</c:f>
              <c:strCache>
                <c:ptCount val="1"/>
                <c:pt idx="0">
                  <c:v>Prognoza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Mode val="edge"/>
                  <c:yMode val="edge"/>
                  <c:x val="0.32653093763047836"/>
                  <c:y val="0.661018043263445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</c:trendlineLbl>
          </c:trendline>
          <c:xVal>
            <c:numRef>
              <c:f>'Prosty model'!$H$4:$H$79</c:f>
              <c:numCache>
                <c:formatCode>General</c:formatCode>
                <c:ptCount val="76"/>
                <c:pt idx="0">
                  <c:v>1.3859733091624067</c:v>
                </c:pt>
                <c:pt idx="1">
                  <c:v>1.178371949569724</c:v>
                </c:pt>
                <c:pt idx="2">
                  <c:v>1.147634333337618</c:v>
                </c:pt>
                <c:pt idx="3">
                  <c:v>1.1266358195320496</c:v>
                </c:pt>
                <c:pt idx="4">
                  <c:v>1.086957392386465</c:v>
                </c:pt>
                <c:pt idx="5">
                  <c:v>1.0488895495026818</c:v>
                </c:pt>
                <c:pt idx="6">
                  <c:v>1.0022089204921796</c:v>
                </c:pt>
                <c:pt idx="7">
                  <c:v>0.98912239598096419</c:v>
                </c:pt>
                <c:pt idx="8">
                  <c:v>0.81962213012129037</c:v>
                </c:pt>
                <c:pt idx="9">
                  <c:v>0.75799249625492193</c:v>
                </c:pt>
                <c:pt idx="10">
                  <c:v>0.75264989155663964</c:v>
                </c:pt>
                <c:pt idx="11">
                  <c:v>0.74978867972077812</c:v>
                </c:pt>
                <c:pt idx="12">
                  <c:v>0.73048856786839633</c:v>
                </c:pt>
                <c:pt idx="13">
                  <c:v>0.72561771360398797</c:v>
                </c:pt>
                <c:pt idx="14">
                  <c:v>0.72061476407633185</c:v>
                </c:pt>
                <c:pt idx="15">
                  <c:v>0.71916053505876498</c:v>
                </c:pt>
                <c:pt idx="16">
                  <c:v>0.7119023677955294</c:v>
                </c:pt>
                <c:pt idx="17">
                  <c:v>0.70295583292018227</c:v>
                </c:pt>
                <c:pt idx="18">
                  <c:v>0.6994633575553838</c:v>
                </c:pt>
                <c:pt idx="19">
                  <c:v>0.69303044579158513</c:v>
                </c:pt>
                <c:pt idx="20">
                  <c:v>0.68359166916109926</c:v>
                </c:pt>
                <c:pt idx="21">
                  <c:v>0.65698179055105643</c:v>
                </c:pt>
                <c:pt idx="22">
                  <c:v>0.64899866891095859</c:v>
                </c:pt>
                <c:pt idx="23">
                  <c:v>0.64785129245474637</c:v>
                </c:pt>
                <c:pt idx="24">
                  <c:v>0.64621274724484301</c:v>
                </c:pt>
                <c:pt idx="25">
                  <c:v>0.64315698120271736</c:v>
                </c:pt>
                <c:pt idx="26">
                  <c:v>0.63854164895787291</c:v>
                </c:pt>
                <c:pt idx="27">
                  <c:v>0.63666865604319889</c:v>
                </c:pt>
                <c:pt idx="28">
                  <c:v>0.62983578683794039</c:v>
                </c:pt>
                <c:pt idx="29">
                  <c:v>0.6223111556356854</c:v>
                </c:pt>
                <c:pt idx="30">
                  <c:v>0.62186491992328108</c:v>
                </c:pt>
                <c:pt idx="31">
                  <c:v>0.61677421825521839</c:v>
                </c:pt>
                <c:pt idx="32">
                  <c:v>0.6102029675828381</c:v>
                </c:pt>
                <c:pt idx="33">
                  <c:v>0.6065240118843449</c:v>
                </c:pt>
                <c:pt idx="34">
                  <c:v>0.60516120623508762</c:v>
                </c:pt>
                <c:pt idx="35">
                  <c:v>0.59164374467363823</c:v>
                </c:pt>
                <c:pt idx="36">
                  <c:v>0.57932106432112551</c:v>
                </c:pt>
                <c:pt idx="37">
                  <c:v>0.57516131651513314</c:v>
                </c:pt>
                <c:pt idx="38">
                  <c:v>0.56289894183321099</c:v>
                </c:pt>
                <c:pt idx="39">
                  <c:v>0.55601294902694232</c:v>
                </c:pt>
                <c:pt idx="40">
                  <c:v>0.55168200638311493</c:v>
                </c:pt>
                <c:pt idx="41">
                  <c:v>0.54891809523998025</c:v>
                </c:pt>
                <c:pt idx="42">
                  <c:v>0.5432920329775156</c:v>
                </c:pt>
                <c:pt idx="43">
                  <c:v>0.54139394382178907</c:v>
                </c:pt>
                <c:pt idx="44">
                  <c:v>0.54137167306906109</c:v>
                </c:pt>
                <c:pt idx="45">
                  <c:v>0.53763333325191809</c:v>
                </c:pt>
                <c:pt idx="46">
                  <c:v>0.53446055313786323</c:v>
                </c:pt>
                <c:pt idx="47">
                  <c:v>0.53355030317422869</c:v>
                </c:pt>
                <c:pt idx="48">
                  <c:v>0.52827984347563806</c:v>
                </c:pt>
                <c:pt idx="49">
                  <c:v>0.52108082189166793</c:v>
                </c:pt>
                <c:pt idx="50">
                  <c:v>0.51167957340084003</c:v>
                </c:pt>
                <c:pt idx="51">
                  <c:v>0.51054419622546265</c:v>
                </c:pt>
                <c:pt idx="52">
                  <c:v>0.50589274582581867</c:v>
                </c:pt>
                <c:pt idx="53">
                  <c:v>0.500009216685666</c:v>
                </c:pt>
                <c:pt idx="54">
                  <c:v>0.49870850335145017</c:v>
                </c:pt>
                <c:pt idx="55">
                  <c:v>0.49869919841443605</c:v>
                </c:pt>
                <c:pt idx="56">
                  <c:v>0.49736772612102659</c:v>
                </c:pt>
                <c:pt idx="57">
                  <c:v>0.49543100736766593</c:v>
                </c:pt>
                <c:pt idx="58">
                  <c:v>0.48694505701279622</c:v>
                </c:pt>
                <c:pt idx="59">
                  <c:v>0.48276677700617671</c:v>
                </c:pt>
                <c:pt idx="60">
                  <c:v>0.47970857644312004</c:v>
                </c:pt>
                <c:pt idx="61">
                  <c:v>0.47747644152123198</c:v>
                </c:pt>
                <c:pt idx="62">
                  <c:v>0.4765157728793063</c:v>
                </c:pt>
                <c:pt idx="63">
                  <c:v>0.47628165579626308</c:v>
                </c:pt>
                <c:pt idx="64">
                  <c:v>0.4680900411210232</c:v>
                </c:pt>
                <c:pt idx="65">
                  <c:v>0.45994575332700849</c:v>
                </c:pt>
                <c:pt idx="66">
                  <c:v>0.45196703880129063</c:v>
                </c:pt>
                <c:pt idx="67">
                  <c:v>0.45116701922782909</c:v>
                </c:pt>
                <c:pt idx="68">
                  <c:v>0.44917316100540222</c:v>
                </c:pt>
                <c:pt idx="69">
                  <c:v>0.44911175215408311</c:v>
                </c:pt>
                <c:pt idx="70">
                  <c:v>0.42922458972723987</c:v>
                </c:pt>
                <c:pt idx="71">
                  <c:v>0.41201468700368737</c:v>
                </c:pt>
                <c:pt idx="72">
                  <c:v>0.40057157242046182</c:v>
                </c:pt>
                <c:pt idx="73">
                  <c:v>0.40032254042177057</c:v>
                </c:pt>
                <c:pt idx="74">
                  <c:v>0.39551338027461236</c:v>
                </c:pt>
                <c:pt idx="75">
                  <c:v>0.38150840678140091</c:v>
                </c:pt>
              </c:numCache>
            </c:numRef>
          </c:xVal>
          <c:yVal>
            <c:numRef>
              <c:f>'Prosty model'!$J$4:$J$79</c:f>
              <c:numCache>
                <c:formatCode>General</c:formatCode>
                <c:ptCount val="76"/>
                <c:pt idx="0">
                  <c:v>8485392.0341615565</c:v>
                </c:pt>
                <c:pt idx="1">
                  <c:v>6920031.0435143244</c:v>
                </c:pt>
                <c:pt idx="2">
                  <c:v>28157818.552323505</c:v>
                </c:pt>
                <c:pt idx="3">
                  <c:v>12005247.282977568</c:v>
                </c:pt>
                <c:pt idx="4">
                  <c:v>44229130.666737683</c:v>
                </c:pt>
                <c:pt idx="5">
                  <c:v>4815134.2678799368</c:v>
                </c:pt>
                <c:pt idx="6">
                  <c:v>8753097.7293147724</c:v>
                </c:pt>
                <c:pt idx="7">
                  <c:v>35211100.330818035</c:v>
                </c:pt>
                <c:pt idx="8">
                  <c:v>131617634.02431904</c:v>
                </c:pt>
                <c:pt idx="9">
                  <c:v>22397254.133195221</c:v>
                </c:pt>
                <c:pt idx="10">
                  <c:v>22862314.871588748</c:v>
                </c:pt>
                <c:pt idx="11">
                  <c:v>214541700.76142484</c:v>
                </c:pt>
                <c:pt idx="12">
                  <c:v>42477804.213108875</c:v>
                </c:pt>
                <c:pt idx="13">
                  <c:v>32194928.35587341</c:v>
                </c:pt>
                <c:pt idx="14">
                  <c:v>26647001.608863678</c:v>
                </c:pt>
                <c:pt idx="15">
                  <c:v>23725857.709725883</c:v>
                </c:pt>
                <c:pt idx="16">
                  <c:v>36890321.885910824</c:v>
                </c:pt>
                <c:pt idx="17">
                  <c:v>52736281.487398371</c:v>
                </c:pt>
                <c:pt idx="18">
                  <c:v>39194628.241660282</c:v>
                </c:pt>
                <c:pt idx="19">
                  <c:v>9905050.969037259</c:v>
                </c:pt>
                <c:pt idx="20">
                  <c:v>24007670.918333821</c:v>
                </c:pt>
                <c:pt idx="21">
                  <c:v>28455354.100535311</c:v>
                </c:pt>
                <c:pt idx="22">
                  <c:v>117004687.64538005</c:v>
                </c:pt>
                <c:pt idx="23">
                  <c:v>25792006.318246517</c:v>
                </c:pt>
                <c:pt idx="24">
                  <c:v>43199562.557583921</c:v>
                </c:pt>
                <c:pt idx="25">
                  <c:v>30661318.463058028</c:v>
                </c:pt>
                <c:pt idx="26">
                  <c:v>37802663.422033012</c:v>
                </c:pt>
                <c:pt idx="27">
                  <c:v>226416361.61935899</c:v>
                </c:pt>
                <c:pt idx="28">
                  <c:v>24284929.21409414</c:v>
                </c:pt>
                <c:pt idx="29">
                  <c:v>21476043.309997726</c:v>
                </c:pt>
                <c:pt idx="30">
                  <c:v>285370181.8767885</c:v>
                </c:pt>
                <c:pt idx="31">
                  <c:v>77230725.967831239</c:v>
                </c:pt>
                <c:pt idx="32">
                  <c:v>86986269.161785334</c:v>
                </c:pt>
                <c:pt idx="33">
                  <c:v>29628888.403954934</c:v>
                </c:pt>
                <c:pt idx="34">
                  <c:v>87739199.472892627</c:v>
                </c:pt>
                <c:pt idx="35">
                  <c:v>12947889.024746377</c:v>
                </c:pt>
                <c:pt idx="36">
                  <c:v>92208236.969009399</c:v>
                </c:pt>
                <c:pt idx="37">
                  <c:v>29513446.719408888</c:v>
                </c:pt>
                <c:pt idx="38">
                  <c:v>17486874.232285328</c:v>
                </c:pt>
                <c:pt idx="39">
                  <c:v>64649664.466863208</c:v>
                </c:pt>
                <c:pt idx="40">
                  <c:v>56361947.683404177</c:v>
                </c:pt>
                <c:pt idx="41">
                  <c:v>38366671.330435932</c:v>
                </c:pt>
                <c:pt idx="42">
                  <c:v>4771449.6967315283</c:v>
                </c:pt>
                <c:pt idx="43">
                  <c:v>22271077.07215295</c:v>
                </c:pt>
                <c:pt idx="44">
                  <c:v>3818215.0631267102</c:v>
                </c:pt>
                <c:pt idx="45">
                  <c:v>53048541.982592508</c:v>
                </c:pt>
                <c:pt idx="46">
                  <c:v>32926158.100020163</c:v>
                </c:pt>
                <c:pt idx="47">
                  <c:v>25862269.640851546</c:v>
                </c:pt>
                <c:pt idx="48">
                  <c:v>55287120.011373997</c:v>
                </c:pt>
                <c:pt idx="49">
                  <c:v>21005509.934977323</c:v>
                </c:pt>
                <c:pt idx="50">
                  <c:v>14403956.620540636</c:v>
                </c:pt>
                <c:pt idx="51">
                  <c:v>3484436.3200533795</c:v>
                </c:pt>
                <c:pt idx="52">
                  <c:v>77585929.501103401</c:v>
                </c:pt>
                <c:pt idx="53">
                  <c:v>82907909.283055693</c:v>
                </c:pt>
                <c:pt idx="54">
                  <c:v>104592493.44816741</c:v>
                </c:pt>
                <c:pt idx="55">
                  <c:v>22978208.523605376</c:v>
                </c:pt>
                <c:pt idx="56">
                  <c:v>25471348.420658227</c:v>
                </c:pt>
                <c:pt idx="57">
                  <c:v>85145131.409425423</c:v>
                </c:pt>
                <c:pt idx="58">
                  <c:v>52884100.895862609</c:v>
                </c:pt>
                <c:pt idx="59">
                  <c:v>56828672.2749267</c:v>
                </c:pt>
                <c:pt idx="60">
                  <c:v>10077838.899088334</c:v>
                </c:pt>
                <c:pt idx="61">
                  <c:v>51181697.239761621</c:v>
                </c:pt>
                <c:pt idx="62">
                  <c:v>12383672.751679059</c:v>
                </c:pt>
                <c:pt idx="63">
                  <c:v>33273109.779744636</c:v>
                </c:pt>
                <c:pt idx="64">
                  <c:v>117295612.21177635</c:v>
                </c:pt>
                <c:pt idx="65">
                  <c:v>6049759.2523914017</c:v>
                </c:pt>
                <c:pt idx="66">
                  <c:v>120471129.53173168</c:v>
                </c:pt>
                <c:pt idx="67">
                  <c:v>32283566.071274105</c:v>
                </c:pt>
                <c:pt idx="68">
                  <c:v>4492555.1255183816</c:v>
                </c:pt>
                <c:pt idx="69">
                  <c:v>27290649.249769852</c:v>
                </c:pt>
                <c:pt idx="70">
                  <c:v>41026607.141345084</c:v>
                </c:pt>
                <c:pt idx="71">
                  <c:v>36807521.445299715</c:v>
                </c:pt>
                <c:pt idx="72">
                  <c:v>31666808.19672804</c:v>
                </c:pt>
                <c:pt idx="73">
                  <c:v>69786403.465879977</c:v>
                </c:pt>
                <c:pt idx="74">
                  <c:v>36802658.581734851</c:v>
                </c:pt>
                <c:pt idx="75">
                  <c:v>55176403.302011959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31-4DD3-91C6-F81BECD97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2980495"/>
        <c:axId val="1"/>
      </c:scatterChart>
      <c:valAx>
        <c:axId val="129298049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292980495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778445283355418"/>
          <c:y val="0.45425176169626036"/>
          <c:w val="0.27398107851621456"/>
          <c:h val="0.1491572948853392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673505183832689"/>
          <c:y val="3.72882054664632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0.18367365241714406"/>
          <c:y val="0.20339016715798325"/>
          <c:w val="0.47959231464476509"/>
          <c:h val="0.64406886266694696"/>
        </c:manualLayout>
      </c:layout>
      <c:scatterChart>
        <c:scatterStyle val="lineMarker"/>
        <c:varyColors val="0"/>
        <c:ser>
          <c:idx val="0"/>
          <c:order val="0"/>
          <c:tx>
            <c:strRef>
              <c:f>'Trzy tygodnie'!$J$3</c:f>
              <c:strCache>
                <c:ptCount val="1"/>
                <c:pt idx="0">
                  <c:v>Prognoza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dispRSqr val="1"/>
            <c:dispEq val="1"/>
            <c:trendlineLbl>
              <c:layout>
                <c:manualLayout>
                  <c:xMode val="edge"/>
                  <c:yMode val="edge"/>
                  <c:x val="0.24489820322285877"/>
                  <c:y val="0.630509518189748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</c:trendlineLbl>
          </c:trendline>
          <c:xVal>
            <c:numRef>
              <c:f>'Trzy tygodnie'!$H$4:$H$79</c:f>
              <c:numCache>
                <c:formatCode>General</c:formatCode>
                <c:ptCount val="76"/>
                <c:pt idx="0">
                  <c:v>1.0418150851490817</c:v>
                </c:pt>
                <c:pt idx="1">
                  <c:v>0.90802775308913675</c:v>
                </c:pt>
                <c:pt idx="2">
                  <c:v>0.80651355389812307</c:v>
                </c:pt>
                <c:pt idx="3">
                  <c:v>0.91264769195001538</c:v>
                </c:pt>
                <c:pt idx="4">
                  <c:v>0.85843877223454146</c:v>
                </c:pt>
                <c:pt idx="5">
                  <c:v>1.1119906818307776</c:v>
                </c:pt>
                <c:pt idx="6">
                  <c:v>0.85063511822342641</c:v>
                </c:pt>
                <c:pt idx="7">
                  <c:v>0.78478426535513868</c:v>
                </c:pt>
                <c:pt idx="8">
                  <c:v>0.71408028066227192</c:v>
                </c:pt>
                <c:pt idx="9">
                  <c:v>0.746194095612154</c:v>
                </c:pt>
                <c:pt idx="10">
                  <c:v>0.79185345226890202</c:v>
                </c:pt>
                <c:pt idx="11">
                  <c:v>0.56232986624475478</c:v>
                </c:pt>
                <c:pt idx="12">
                  <c:v>0.7115521777766789</c:v>
                </c:pt>
                <c:pt idx="13">
                  <c:v>0.67949168770486623</c:v>
                </c:pt>
                <c:pt idx="14">
                  <c:v>0.68220074938311925</c:v>
                </c:pt>
                <c:pt idx="15">
                  <c:v>0.77470382584733732</c:v>
                </c:pt>
                <c:pt idx="16">
                  <c:v>0.73184819678067381</c:v>
                </c:pt>
                <c:pt idx="17">
                  <c:v>0.65346339448840007</c:v>
                </c:pt>
                <c:pt idx="18">
                  <c:v>0.56824462828918509</c:v>
                </c:pt>
                <c:pt idx="19">
                  <c:v>0.74390359052652721</c:v>
                </c:pt>
                <c:pt idx="20">
                  <c:v>0.63017004689618972</c:v>
                </c:pt>
                <c:pt idx="21">
                  <c:v>0.65904844482072222</c:v>
                </c:pt>
                <c:pt idx="22">
                  <c:v>0.62760424721788899</c:v>
                </c:pt>
                <c:pt idx="23">
                  <c:v>0.62911399517497291</c:v>
                </c:pt>
                <c:pt idx="24">
                  <c:v>0.7248341754894102</c:v>
                </c:pt>
                <c:pt idx="25">
                  <c:v>0.603380196663729</c:v>
                </c:pt>
                <c:pt idx="26">
                  <c:v>0.52713137657112363</c:v>
                </c:pt>
                <c:pt idx="27">
                  <c:v>0.53096842754715967</c:v>
                </c:pt>
                <c:pt idx="28">
                  <c:v>0.69773185689670003</c:v>
                </c:pt>
                <c:pt idx="29">
                  <c:v>0.68005645927937264</c:v>
                </c:pt>
                <c:pt idx="30">
                  <c:v>0.62596770201026875</c:v>
                </c:pt>
                <c:pt idx="31">
                  <c:v>0.65568488673645131</c:v>
                </c:pt>
                <c:pt idx="32">
                  <c:v>0.59946629382187089</c:v>
                </c:pt>
                <c:pt idx="33">
                  <c:v>0.60626551751920621</c:v>
                </c:pt>
                <c:pt idx="34">
                  <c:v>0.59410498168931092</c:v>
                </c:pt>
                <c:pt idx="35">
                  <c:v>0.43723826998259724</c:v>
                </c:pt>
                <c:pt idx="36">
                  <c:v>0.6202541479765904</c:v>
                </c:pt>
                <c:pt idx="37">
                  <c:v>0.59599630237019174</c:v>
                </c:pt>
                <c:pt idx="38">
                  <c:v>0.54532547021669364</c:v>
                </c:pt>
                <c:pt idx="39">
                  <c:v>0.64353166835314735</c:v>
                </c:pt>
                <c:pt idx="40">
                  <c:v>0.65866472269609544</c:v>
                </c:pt>
                <c:pt idx="41">
                  <c:v>0.61005472584406439</c:v>
                </c:pt>
                <c:pt idx="42">
                  <c:v>0.51796723614672602</c:v>
                </c:pt>
                <c:pt idx="43">
                  <c:v>0.55424965586111319</c:v>
                </c:pt>
                <c:pt idx="44">
                  <c:v>0.54448760943378227</c:v>
                </c:pt>
                <c:pt idx="45">
                  <c:v>0.61539052471410904</c:v>
                </c:pt>
                <c:pt idx="46">
                  <c:v>0.52954821169455368</c:v>
                </c:pt>
                <c:pt idx="47">
                  <c:v>0.45326137776111353</c:v>
                </c:pt>
                <c:pt idx="48">
                  <c:v>0.60056020078329864</c:v>
                </c:pt>
                <c:pt idx="49">
                  <c:v>0.39502375167503612</c:v>
                </c:pt>
                <c:pt idx="50">
                  <c:v>0.47952875059092342</c:v>
                </c:pt>
                <c:pt idx="51">
                  <c:v>0.58003661217700753</c:v>
                </c:pt>
                <c:pt idx="52">
                  <c:v>0.57497254709812895</c:v>
                </c:pt>
                <c:pt idx="53">
                  <c:v>0.50072043631705898</c:v>
                </c:pt>
                <c:pt idx="54">
                  <c:v>0.76140197379262675</c:v>
                </c:pt>
                <c:pt idx="55">
                  <c:v>0.47691941792886677</c:v>
                </c:pt>
                <c:pt idx="56">
                  <c:v>0.5320673952438012</c:v>
                </c:pt>
                <c:pt idx="57">
                  <c:v>0.53925641315061479</c:v>
                </c:pt>
                <c:pt idx="58">
                  <c:v>0.64456117323242879</c:v>
                </c:pt>
                <c:pt idx="59">
                  <c:v>0.70350636446421899</c:v>
                </c:pt>
                <c:pt idx="60">
                  <c:v>0.49177484349947825</c:v>
                </c:pt>
                <c:pt idx="61">
                  <c:v>0.48483204545565906</c:v>
                </c:pt>
                <c:pt idx="62">
                  <c:v>0.43619369278391129</c:v>
                </c:pt>
                <c:pt idx="63">
                  <c:v>0.47602105938875827</c:v>
                </c:pt>
                <c:pt idx="64">
                  <c:v>0.52814288391779929</c:v>
                </c:pt>
                <c:pt idx="65">
                  <c:v>0.40454038689822075</c:v>
                </c:pt>
                <c:pt idx="66">
                  <c:v>0.47687058000265792</c:v>
                </c:pt>
                <c:pt idx="67">
                  <c:v>0.49022047795407442</c:v>
                </c:pt>
                <c:pt idx="68">
                  <c:v>0.46040727044987029</c:v>
                </c:pt>
                <c:pt idx="69">
                  <c:v>0.46430183351445931</c:v>
                </c:pt>
                <c:pt idx="70">
                  <c:v>0.5436946751453795</c:v>
                </c:pt>
                <c:pt idx="71">
                  <c:v>0.49003064480502823</c:v>
                </c:pt>
                <c:pt idx="72">
                  <c:v>0.39957704517243187</c:v>
                </c:pt>
                <c:pt idx="73">
                  <c:v>0.48182889345076196</c:v>
                </c:pt>
                <c:pt idx="74">
                  <c:v>0.47058546431476755</c:v>
                </c:pt>
                <c:pt idx="75">
                  <c:v>0.49128608708201688</c:v>
                </c:pt>
              </c:numCache>
            </c:numRef>
          </c:xVal>
          <c:yVal>
            <c:numRef>
              <c:f>'Trzy tygodnie'!$J$4:$J$79</c:f>
              <c:numCache>
                <c:formatCode>General</c:formatCode>
                <c:ptCount val="76"/>
                <c:pt idx="0">
                  <c:v>12736804.949846836</c:v>
                </c:pt>
                <c:pt idx="1">
                  <c:v>9338850.17321367</c:v>
                </c:pt>
                <c:pt idx="2">
                  <c:v>33131322.949657653</c:v>
                </c:pt>
                <c:pt idx="3">
                  <c:v>16603636.80026512</c:v>
                </c:pt>
                <c:pt idx="4">
                  <c:v>57495177.402744062</c:v>
                </c:pt>
                <c:pt idx="5">
                  <c:v>8690035.5278501306</c:v>
                </c:pt>
                <c:pt idx="6">
                  <c:v>11565751.980222611</c:v>
                </c:pt>
                <c:pt idx="7">
                  <c:v>42572683.07796213</c:v>
                </c:pt>
                <c:pt idx="8">
                  <c:v>151095154.01643586</c:v>
                </c:pt>
                <c:pt idx="9">
                  <c:v>27267460.975722004</c:v>
                </c:pt>
                <c:pt idx="10">
                  <c:v>29591058.59552462</c:v>
                </c:pt>
                <c:pt idx="11">
                  <c:v>198828489.27792731</c:v>
                </c:pt>
                <c:pt idx="12">
                  <c:v>49582221.658530265</c:v>
                </c:pt>
                <c:pt idx="13">
                  <c:v>35959784.854836464</c:v>
                </c:pt>
                <c:pt idx="14">
                  <c:v>29909058.429955009</c:v>
                </c:pt>
                <c:pt idx="15">
                  <c:v>30187429.461593822</c:v>
                </c:pt>
                <c:pt idx="16">
                  <c:v>44413062.789025523</c:v>
                </c:pt>
                <c:pt idx="17">
                  <c:v>57007146.277042717</c:v>
                </c:pt>
                <c:pt idx="18">
                  <c:v>37231349.953092478</c:v>
                </c:pt>
                <c:pt idx="19">
                  <c:v>12151713.062111111</c:v>
                </c:pt>
                <c:pt idx="20">
                  <c:v>25183594.667243239</c:v>
                </c:pt>
                <c:pt idx="21">
                  <c:v>31275133.223171387</c:v>
                </c:pt>
                <c:pt idx="22">
                  <c:v>123105262.50356597</c:v>
                </c:pt>
                <c:pt idx="23">
                  <c:v>27202025.658974573</c:v>
                </c:pt>
                <c:pt idx="24">
                  <c:v>51991604.354071319</c:v>
                </c:pt>
                <c:pt idx="25">
                  <c:v>31162365.68641156</c:v>
                </c:pt>
                <c:pt idx="26">
                  <c:v>34131571.863344386</c:v>
                </c:pt>
                <c:pt idx="27">
                  <c:v>205814603.81951141</c:v>
                </c:pt>
                <c:pt idx="28">
                  <c:v>28251374.415574864</c:v>
                </c:pt>
                <c:pt idx="29">
                  <c:v>24418626.478910897</c:v>
                </c:pt>
                <c:pt idx="30">
                  <c:v>300914675.69570869</c:v>
                </c:pt>
                <c:pt idx="31">
                  <c:v>84988166.925790772</c:v>
                </c:pt>
                <c:pt idx="32">
                  <c:v>88418749.046571791</c:v>
                </c:pt>
                <c:pt idx="33">
                  <c:v>30436820.215273019</c:v>
                </c:pt>
                <c:pt idx="34">
                  <c:v>88554207.24666217</c:v>
                </c:pt>
                <c:pt idx="35">
                  <c:v>10129494.484727072</c:v>
                </c:pt>
                <c:pt idx="36">
                  <c:v>97009892.207340747</c:v>
                </c:pt>
                <c:pt idx="37">
                  <c:v>30004564.376159016</c:v>
                </c:pt>
                <c:pt idx="38">
                  <c:v>16510129.369970202</c:v>
                </c:pt>
                <c:pt idx="39">
                  <c:v>70409628.203370407</c:v>
                </c:pt>
                <c:pt idx="40">
                  <c:v>62666563.824566603</c:v>
                </c:pt>
                <c:pt idx="41">
                  <c:v>39917488.364793599</c:v>
                </c:pt>
                <c:pt idx="42">
                  <c:v>4330469.3167112637</c:v>
                </c:pt>
                <c:pt idx="43">
                  <c:v>21382248.628738236</c:v>
                </c:pt>
                <c:pt idx="44">
                  <c:v>3612057.4677871298</c:v>
                </c:pt>
                <c:pt idx="45">
                  <c:v>55661339.373279229</c:v>
                </c:pt>
                <c:pt idx="46">
                  <c:v>30471573.475739755</c:v>
                </c:pt>
                <c:pt idx="47">
                  <c:v>21126451.192092102</c:v>
                </c:pt>
                <c:pt idx="48">
                  <c:v>56860690.114754401</c:v>
                </c:pt>
                <c:pt idx="49">
                  <c:v>15480857.634880815</c:v>
                </c:pt>
                <c:pt idx="50">
                  <c:v>12351131.136979891</c:v>
                </c:pt>
                <c:pt idx="51">
                  <c:v>3485577.2651466713</c:v>
                </c:pt>
                <c:pt idx="52">
                  <c:v>77077484.981923565</c:v>
                </c:pt>
                <c:pt idx="53">
                  <c:v>73692821.131583408</c:v>
                </c:pt>
                <c:pt idx="54">
                  <c:v>132150888.95483918</c:v>
                </c:pt>
                <c:pt idx="55">
                  <c:v>19659593.374959022</c:v>
                </c:pt>
                <c:pt idx="56">
                  <c:v>23772580.706648391</c:v>
                </c:pt>
                <c:pt idx="57">
                  <c:v>80345543.676767066</c:v>
                </c:pt>
                <c:pt idx="58">
                  <c:v>57830503.159136273</c:v>
                </c:pt>
                <c:pt idx="59">
                  <c:v>66943755.955587275</c:v>
                </c:pt>
                <c:pt idx="60">
                  <c:v>8854040.2018832136</c:v>
                </c:pt>
                <c:pt idx="61">
                  <c:v>44483645.208542317</c:v>
                </c:pt>
                <c:pt idx="62">
                  <c:v>9928147.1820122898</c:v>
                </c:pt>
                <c:pt idx="63">
                  <c:v>28515421.600474622</c:v>
                </c:pt>
                <c:pt idx="64">
                  <c:v>109105133.58600514</c:v>
                </c:pt>
                <c:pt idx="65">
                  <c:v>4598966.0162623655</c:v>
                </c:pt>
                <c:pt idx="66">
                  <c:v>103669913.22169515</c:v>
                </c:pt>
                <c:pt idx="67">
                  <c:v>28375445.76532473</c:v>
                </c:pt>
                <c:pt idx="68">
                  <c:v>3765605.0358565375</c:v>
                </c:pt>
                <c:pt idx="69">
                  <c:v>23020584.084633395</c:v>
                </c:pt>
                <c:pt idx="70">
                  <c:v>39100590.959237434</c:v>
                </c:pt>
                <c:pt idx="71">
                  <c:v>32417988.735622026</c:v>
                </c:pt>
                <c:pt idx="72">
                  <c:v>24063933.717265725</c:v>
                </c:pt>
                <c:pt idx="73">
                  <c:v>60718230.090175197</c:v>
                </c:pt>
                <c:pt idx="74">
                  <c:v>31472565.476873588</c:v>
                </c:pt>
                <c:pt idx="75">
                  <c:v>48708375.880290404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327-4BC5-AAF6-49197120A7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2979247"/>
        <c:axId val="1"/>
      </c:scatterChart>
      <c:valAx>
        <c:axId val="1292979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1292979247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818540668560148"/>
          <c:y val="0.45086182317613899"/>
          <c:w val="0.27551881816298618"/>
          <c:h val="0.1491572948853392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409575</xdr:colOff>
      <xdr:row>292</xdr:row>
      <xdr:rowOff>9525</xdr:rowOff>
    </xdr:from>
    <xdr:to>
      <xdr:col>7</xdr:col>
      <xdr:colOff>371475</xdr:colOff>
      <xdr:row>309</xdr:row>
      <xdr:rowOff>66675</xdr:rowOff>
    </xdr:to>
    <xdr:graphicFrame macro="">
      <xdr:nvGraphicFramePr>
        <xdr:cNvPr id="1065" name="Chart 1">
          <a:extLst>
            <a:ext uri="{FF2B5EF4-FFF2-40B4-BE49-F238E27FC236}">
              <a16:creationId xmlns:a16="http://schemas.microsoft.com/office/drawing/2014/main" id="{B2D294AB-B8DE-47B0-B26D-BE751695FB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409575</xdr:colOff>
      <xdr:row>292</xdr:row>
      <xdr:rowOff>9525</xdr:rowOff>
    </xdr:from>
    <xdr:to>
      <xdr:col>7</xdr:col>
      <xdr:colOff>371475</xdr:colOff>
      <xdr:row>309</xdr:row>
      <xdr:rowOff>66675</xdr:rowOff>
    </xdr:to>
    <xdr:graphicFrame macro="">
      <xdr:nvGraphicFramePr>
        <xdr:cNvPr id="12309" name="Chart 1">
          <a:extLst>
            <a:ext uri="{FF2B5EF4-FFF2-40B4-BE49-F238E27FC236}">
              <a16:creationId xmlns:a16="http://schemas.microsoft.com/office/drawing/2014/main" id="{48FE2C6C-21B1-4791-9983-9BADA16520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409575</xdr:colOff>
      <xdr:row>292</xdr:row>
      <xdr:rowOff>9525</xdr:rowOff>
    </xdr:from>
    <xdr:to>
      <xdr:col>7</xdr:col>
      <xdr:colOff>371475</xdr:colOff>
      <xdr:row>309</xdr:row>
      <xdr:rowOff>66675</xdr:rowOff>
    </xdr:to>
    <xdr:graphicFrame macro="">
      <xdr:nvGraphicFramePr>
        <xdr:cNvPr id="25617" name="Chart 1">
          <a:extLst>
            <a:ext uri="{FF2B5EF4-FFF2-40B4-BE49-F238E27FC236}">
              <a16:creationId xmlns:a16="http://schemas.microsoft.com/office/drawing/2014/main" id="{587D6F51-EE20-4141-8627-4F197DE4C3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409575</xdr:colOff>
      <xdr:row>292</xdr:row>
      <xdr:rowOff>9525</xdr:rowOff>
    </xdr:from>
    <xdr:to>
      <xdr:col>7</xdr:col>
      <xdr:colOff>371475</xdr:colOff>
      <xdr:row>309</xdr:row>
      <xdr:rowOff>66675</xdr:rowOff>
    </xdr:to>
    <xdr:graphicFrame macro="">
      <xdr:nvGraphicFramePr>
        <xdr:cNvPr id="3097" name="Chart 1">
          <a:extLst>
            <a:ext uri="{FF2B5EF4-FFF2-40B4-BE49-F238E27FC236}">
              <a16:creationId xmlns:a16="http://schemas.microsoft.com/office/drawing/2014/main" id="{DE585B38-2DAB-41F5-824D-BB0BCC2220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B1:L79"/>
  <sheetViews>
    <sheetView workbookViewId="0">
      <selection activeCell="I4" sqref="I4"/>
    </sheetView>
  </sheetViews>
  <sheetFormatPr defaultRowHeight="12.75" x14ac:dyDescent="0.2"/>
  <cols>
    <col min="1" max="1" width="9.140625" style="1"/>
    <col min="2" max="2" width="4.7109375" style="1" customWidth="1"/>
    <col min="3" max="3" width="26.5703125" style="1" customWidth="1"/>
    <col min="4" max="7" width="9.140625" style="1"/>
    <col min="8" max="8" width="9.42578125" style="1" customWidth="1"/>
    <col min="9" max="9" width="11.42578125" style="1" customWidth="1"/>
    <col min="10" max="10" width="9.140625" style="1"/>
    <col min="11" max="11" width="12.85546875" style="1" customWidth="1"/>
    <col min="12" max="12" width="13.5703125" style="1" customWidth="1"/>
    <col min="13" max="16384" width="9.140625" style="1"/>
  </cols>
  <sheetData>
    <row r="1" spans="2:12" ht="14.25" x14ac:dyDescent="0.2">
      <c r="C1" s="1" t="s">
        <v>22</v>
      </c>
      <c r="H1" s="1" t="s">
        <v>8</v>
      </c>
      <c r="I1" s="1" t="s">
        <v>16</v>
      </c>
      <c r="K1" s="3" t="s">
        <v>10</v>
      </c>
      <c r="L1" s="1" t="s">
        <v>17</v>
      </c>
    </row>
    <row r="2" spans="2:12" x14ac:dyDescent="0.2">
      <c r="H2" s="1">
        <v>1.7825445874603216</v>
      </c>
      <c r="I2" s="1">
        <v>0.30418109663689863</v>
      </c>
      <c r="K2" s="1">
        <f>AVERAGE(K4:K79)</f>
        <v>5558530.9897769084</v>
      </c>
      <c r="L2" s="1">
        <f>STDEV(L4:L79)</f>
        <v>9676524.6362796277</v>
      </c>
    </row>
    <row r="3" spans="2:12" x14ac:dyDescent="0.2">
      <c r="C3" s="1" t="s">
        <v>9</v>
      </c>
      <c r="D3" s="1" t="s">
        <v>11</v>
      </c>
      <c r="E3" s="1" t="s">
        <v>12</v>
      </c>
      <c r="F3" s="1" t="s">
        <v>13</v>
      </c>
      <c r="G3" s="1" t="s">
        <v>14</v>
      </c>
      <c r="H3" s="1" t="s">
        <v>21</v>
      </c>
      <c r="I3" s="1" t="s">
        <v>15</v>
      </c>
      <c r="J3" s="1" t="s">
        <v>18</v>
      </c>
      <c r="K3" s="1" t="s">
        <v>19</v>
      </c>
      <c r="L3" s="2" t="s">
        <v>20</v>
      </c>
    </row>
    <row r="4" spans="2:12" x14ac:dyDescent="0.2">
      <c r="B4" s="1">
        <v>1</v>
      </c>
      <c r="C4" s="1" t="s">
        <v>23</v>
      </c>
      <c r="D4" s="1">
        <v>2321246</v>
      </c>
      <c r="E4" s="1">
        <v>3217185</v>
      </c>
      <c r="F4" s="1">
        <v>2097738</v>
      </c>
      <c r="G4" s="1">
        <v>19964720</v>
      </c>
      <c r="H4" s="1">
        <f>E4/D4</f>
        <v>1.3859733091624067</v>
      </c>
      <c r="I4" s="1">
        <f>SUM(D4:E4)</f>
        <v>5538431</v>
      </c>
      <c r="J4" s="1">
        <f t="shared" ref="J4:J35" si="0">a*SUM(D4:E4)*(H4^alfa)</f>
        <v>10903007.281605743</v>
      </c>
      <c r="K4" s="1">
        <f>ABS(G4-J4)</f>
        <v>9061712.7183942571</v>
      </c>
      <c r="L4" s="1">
        <f>G4-J4</f>
        <v>9061712.7183942571</v>
      </c>
    </row>
    <row r="5" spans="2:12" x14ac:dyDescent="0.2">
      <c r="B5" s="1">
        <v>2</v>
      </c>
      <c r="C5" s="1" t="s">
        <v>24</v>
      </c>
      <c r="D5" s="1">
        <v>2073437</v>
      </c>
      <c r="E5" s="1">
        <v>2443280</v>
      </c>
      <c r="F5" s="1">
        <v>1470492</v>
      </c>
      <c r="G5" s="1">
        <v>8527183</v>
      </c>
      <c r="H5" s="1">
        <f t="shared" ref="H5:H68" si="1">E5/D5</f>
        <v>1.178371949569724</v>
      </c>
      <c r="I5" s="1">
        <f t="shared" ref="I5:I68" si="2">SUM(D5:E5)</f>
        <v>4516717</v>
      </c>
      <c r="J5" s="1">
        <f t="shared" si="0"/>
        <v>8463422.8443536106</v>
      </c>
      <c r="K5" s="1">
        <f t="shared" ref="K5:K68" si="3">ABS(G5-J5)</f>
        <v>63760.15564638935</v>
      </c>
      <c r="L5" s="1">
        <f t="shared" ref="L5:L68" si="4">G5-J5</f>
        <v>63760.15564638935</v>
      </c>
    </row>
    <row r="6" spans="2:12" x14ac:dyDescent="0.2">
      <c r="B6" s="1">
        <v>3</v>
      </c>
      <c r="C6" s="1" t="s">
        <v>25</v>
      </c>
      <c r="D6" s="1">
        <v>8557630</v>
      </c>
      <c r="E6" s="1">
        <v>9821030</v>
      </c>
      <c r="F6" s="1">
        <v>4126600</v>
      </c>
      <c r="G6" s="1">
        <v>29370520</v>
      </c>
      <c r="H6" s="1">
        <f t="shared" si="1"/>
        <v>1.147634333337618</v>
      </c>
      <c r="I6" s="1">
        <f t="shared" si="2"/>
        <v>18378660</v>
      </c>
      <c r="J6" s="1">
        <f t="shared" si="0"/>
        <v>34162162.125183009</v>
      </c>
      <c r="K6" s="1">
        <f t="shared" si="3"/>
        <v>4791642.1251830086</v>
      </c>
      <c r="L6" s="1">
        <f t="shared" si="4"/>
        <v>-4791642.1251830086</v>
      </c>
    </row>
    <row r="7" spans="2:12" x14ac:dyDescent="0.2">
      <c r="B7" s="1">
        <v>4</v>
      </c>
      <c r="C7" s="1" t="s">
        <v>2</v>
      </c>
      <c r="D7" s="1">
        <v>3684621</v>
      </c>
      <c r="E7" s="1">
        <v>4151226</v>
      </c>
      <c r="F7" s="1">
        <v>2782555</v>
      </c>
      <c r="G7" s="1">
        <v>27265504</v>
      </c>
      <c r="H7" s="1">
        <f t="shared" si="1"/>
        <v>1.1266358195320496</v>
      </c>
      <c r="I7" s="1">
        <f t="shared" si="2"/>
        <v>7835847</v>
      </c>
      <c r="J7" s="1">
        <f t="shared" si="0"/>
        <v>14483646.877572957</v>
      </c>
      <c r="K7" s="1">
        <f t="shared" si="3"/>
        <v>12781857.122427043</v>
      </c>
      <c r="L7" s="1">
        <f t="shared" si="4"/>
        <v>12781857.122427043</v>
      </c>
    </row>
    <row r="8" spans="2:12" x14ac:dyDescent="0.2">
      <c r="B8" s="1">
        <v>5</v>
      </c>
      <c r="C8" s="1" t="s">
        <v>26</v>
      </c>
      <c r="D8" s="1">
        <v>13832786</v>
      </c>
      <c r="E8" s="1">
        <v>15035649</v>
      </c>
      <c r="F8" s="1">
        <v>9015854</v>
      </c>
      <c r="G8" s="1">
        <v>50699555</v>
      </c>
      <c r="H8" s="1">
        <f t="shared" si="1"/>
        <v>1.086957392386465</v>
      </c>
      <c r="I8" s="1">
        <f t="shared" si="2"/>
        <v>28868435</v>
      </c>
      <c r="J8" s="1">
        <f t="shared" si="0"/>
        <v>52781144.942561187</v>
      </c>
      <c r="K8" s="1">
        <f t="shared" si="3"/>
        <v>2081589.9425611869</v>
      </c>
      <c r="L8" s="1">
        <f t="shared" si="4"/>
        <v>-2081589.9425611869</v>
      </c>
    </row>
    <row r="9" spans="2:12" x14ac:dyDescent="0.2">
      <c r="B9" s="1">
        <v>6</v>
      </c>
      <c r="C9" s="1" t="s">
        <v>27</v>
      </c>
      <c r="D9" s="1">
        <v>1533927</v>
      </c>
      <c r="E9" s="1">
        <v>1608920</v>
      </c>
      <c r="F9" s="1">
        <v>1904085</v>
      </c>
      <c r="G9" s="1">
        <v>6219382</v>
      </c>
      <c r="H9" s="1">
        <f t="shared" si="1"/>
        <v>1.0488895495026818</v>
      </c>
      <c r="I9" s="1">
        <f t="shared" si="2"/>
        <v>3142847</v>
      </c>
      <c r="J9" s="1">
        <f t="shared" si="0"/>
        <v>5684198.5786745306</v>
      </c>
      <c r="K9" s="1">
        <f t="shared" si="3"/>
        <v>535183.42132546939</v>
      </c>
      <c r="L9" s="1">
        <f t="shared" si="4"/>
        <v>535183.42132546939</v>
      </c>
    </row>
    <row r="10" spans="2:12" x14ac:dyDescent="0.2">
      <c r="B10" s="1">
        <v>7</v>
      </c>
      <c r="C10" s="1" t="s">
        <v>28</v>
      </c>
      <c r="D10" s="1">
        <v>2853430</v>
      </c>
      <c r="E10" s="1">
        <v>2859733</v>
      </c>
      <c r="F10" s="1">
        <v>1941677</v>
      </c>
      <c r="G10" s="1">
        <v>21949644</v>
      </c>
      <c r="H10" s="1">
        <f t="shared" si="1"/>
        <v>1.0022089204921796</v>
      </c>
      <c r="I10" s="1">
        <f t="shared" si="2"/>
        <v>5713163</v>
      </c>
      <c r="J10" s="1">
        <f t="shared" si="0"/>
        <v>10190805.259530187</v>
      </c>
      <c r="K10" s="1">
        <f t="shared" si="3"/>
        <v>11758838.740469813</v>
      </c>
      <c r="L10" s="1">
        <f t="shared" si="4"/>
        <v>11758838.740469813</v>
      </c>
    </row>
    <row r="11" spans="2:12" x14ac:dyDescent="0.2">
      <c r="B11" s="1">
        <v>8</v>
      </c>
      <c r="C11" s="1" t="s">
        <v>29</v>
      </c>
      <c r="D11" s="1">
        <v>11554015</v>
      </c>
      <c r="E11" s="1">
        <v>11428335</v>
      </c>
      <c r="F11" s="1">
        <v>6324015</v>
      </c>
      <c r="G11" s="1">
        <v>39453765</v>
      </c>
      <c r="H11" s="1">
        <f t="shared" si="1"/>
        <v>0.98912239598096419</v>
      </c>
      <c r="I11" s="1">
        <f t="shared" si="2"/>
        <v>22982350</v>
      </c>
      <c r="J11" s="1">
        <f t="shared" si="0"/>
        <v>40830997.199273914</v>
      </c>
      <c r="K11" s="1">
        <f t="shared" si="3"/>
        <v>1377232.1992739141</v>
      </c>
      <c r="L11" s="1">
        <f t="shared" si="4"/>
        <v>-1377232.1992739141</v>
      </c>
    </row>
    <row r="12" spans="2:12" x14ac:dyDescent="0.2">
      <c r="B12" s="1">
        <v>9</v>
      </c>
      <c r="C12" s="1" t="s">
        <v>30</v>
      </c>
      <c r="D12" s="1">
        <v>47211490</v>
      </c>
      <c r="E12" s="1">
        <v>38695582</v>
      </c>
      <c r="F12" s="1">
        <v>23006447</v>
      </c>
      <c r="G12" s="1">
        <v>185429993</v>
      </c>
      <c r="H12" s="1">
        <f t="shared" si="1"/>
        <v>0.81962213012129037</v>
      </c>
      <c r="I12" s="1">
        <f t="shared" si="2"/>
        <v>85907072</v>
      </c>
      <c r="J12" s="1">
        <f t="shared" si="0"/>
        <v>144142560.39832136</v>
      </c>
      <c r="K12" s="1">
        <f t="shared" si="3"/>
        <v>41287432.60167864</v>
      </c>
      <c r="L12" s="1">
        <f t="shared" si="4"/>
        <v>41287432.60167864</v>
      </c>
    </row>
    <row r="13" spans="2:12" x14ac:dyDescent="0.2">
      <c r="B13" s="1">
        <v>10</v>
      </c>
      <c r="C13" s="1" t="s">
        <v>32</v>
      </c>
      <c r="D13" s="1">
        <v>8315581</v>
      </c>
      <c r="E13" s="1">
        <v>6303148</v>
      </c>
      <c r="F13" s="1">
        <v>4619148</v>
      </c>
      <c r="G13" s="1">
        <v>28593343</v>
      </c>
      <c r="H13" s="1">
        <f t="shared" si="1"/>
        <v>0.75799249625492193</v>
      </c>
      <c r="I13" s="1">
        <f t="shared" si="2"/>
        <v>14618729</v>
      </c>
      <c r="J13" s="1">
        <f t="shared" si="0"/>
        <v>23952252.229507577</v>
      </c>
      <c r="K13" s="1">
        <f t="shared" si="3"/>
        <v>4641090.7704924233</v>
      </c>
      <c r="L13" s="1">
        <f t="shared" si="4"/>
        <v>4641090.7704924233</v>
      </c>
    </row>
    <row r="14" spans="2:12" x14ac:dyDescent="0.2">
      <c r="B14" s="1">
        <v>11</v>
      </c>
      <c r="C14" s="1" t="s">
        <v>33</v>
      </c>
      <c r="D14" s="1">
        <v>8514122</v>
      </c>
      <c r="E14" s="1">
        <v>6408153</v>
      </c>
      <c r="F14" s="1">
        <v>5358838</v>
      </c>
      <c r="G14" s="1">
        <v>27476757</v>
      </c>
      <c r="H14" s="1">
        <f t="shared" si="1"/>
        <v>0.75264989155663964</v>
      </c>
      <c r="I14" s="1">
        <f t="shared" si="2"/>
        <v>14922275</v>
      </c>
      <c r="J14" s="1">
        <f t="shared" si="0"/>
        <v>24397052.768701322</v>
      </c>
      <c r="K14" s="1">
        <f t="shared" si="3"/>
        <v>3079704.2312986776</v>
      </c>
      <c r="L14" s="1">
        <f t="shared" si="4"/>
        <v>3079704.2312986776</v>
      </c>
    </row>
    <row r="15" spans="2:12" x14ac:dyDescent="0.2">
      <c r="B15" s="1">
        <v>12</v>
      </c>
      <c r="C15" s="1" t="s">
        <v>34</v>
      </c>
      <c r="D15" s="1">
        <v>80027814</v>
      </c>
      <c r="E15" s="1">
        <v>60003949</v>
      </c>
      <c r="F15" s="1">
        <v>21002876</v>
      </c>
      <c r="G15" s="1">
        <v>198828485</v>
      </c>
      <c r="H15" s="1">
        <f t="shared" si="1"/>
        <v>0.74978867972077812</v>
      </c>
      <c r="I15" s="1">
        <f t="shared" si="2"/>
        <v>140031763</v>
      </c>
      <c r="J15" s="1">
        <f t="shared" si="0"/>
        <v>228678707.84996393</v>
      </c>
      <c r="K15" s="1">
        <f t="shared" si="3"/>
        <v>29850222.849963933</v>
      </c>
      <c r="L15" s="1">
        <f t="shared" si="4"/>
        <v>-29850222.849963933</v>
      </c>
    </row>
    <row r="16" spans="2:12" x14ac:dyDescent="0.2">
      <c r="B16" s="1">
        <v>13</v>
      </c>
      <c r="C16" s="1" t="s">
        <v>35</v>
      </c>
      <c r="D16" s="1">
        <v>16021684</v>
      </c>
      <c r="E16" s="1">
        <v>11703657</v>
      </c>
      <c r="F16" s="1">
        <v>8076763</v>
      </c>
      <c r="G16" s="1">
        <v>56652477</v>
      </c>
      <c r="H16" s="1">
        <f t="shared" si="1"/>
        <v>0.73048856786839633</v>
      </c>
      <c r="I16" s="1">
        <f t="shared" si="2"/>
        <v>27725341</v>
      </c>
      <c r="J16" s="1">
        <f t="shared" si="0"/>
        <v>44919103.480996139</v>
      </c>
      <c r="K16" s="1">
        <f t="shared" si="3"/>
        <v>11733373.519003861</v>
      </c>
      <c r="L16" s="1">
        <f t="shared" si="4"/>
        <v>11733373.519003861</v>
      </c>
    </row>
    <row r="17" spans="2:12" x14ac:dyDescent="0.2">
      <c r="B17" s="1">
        <v>14</v>
      </c>
      <c r="C17" s="1" t="s">
        <v>36</v>
      </c>
      <c r="D17" s="1">
        <v>12177488</v>
      </c>
      <c r="E17" s="1">
        <v>8836201</v>
      </c>
      <c r="F17" s="1">
        <v>5542525</v>
      </c>
      <c r="G17" s="1">
        <v>32043262</v>
      </c>
      <c r="H17" s="1">
        <f t="shared" si="1"/>
        <v>0.72561771360398797</v>
      </c>
      <c r="I17" s="1">
        <f t="shared" si="2"/>
        <v>21013689</v>
      </c>
      <c r="J17" s="1">
        <f t="shared" si="0"/>
        <v>33976033.116230339</v>
      </c>
      <c r="K17" s="1">
        <f t="shared" si="3"/>
        <v>1932771.1162303388</v>
      </c>
      <c r="L17" s="1">
        <f t="shared" si="4"/>
        <v>-1932771.1162303388</v>
      </c>
    </row>
    <row r="18" spans="2:12" x14ac:dyDescent="0.2">
      <c r="B18" s="1">
        <v>15</v>
      </c>
      <c r="C18" s="4" t="s">
        <v>42</v>
      </c>
      <c r="D18" s="1">
        <v>10108333</v>
      </c>
      <c r="E18" s="1">
        <v>7284214</v>
      </c>
      <c r="F18" s="1">
        <v>4652393</v>
      </c>
      <c r="G18" s="1">
        <v>27816421</v>
      </c>
      <c r="H18" s="1">
        <f t="shared" si="1"/>
        <v>0.72061476407633185</v>
      </c>
      <c r="I18" s="1">
        <f t="shared" si="2"/>
        <v>17392547</v>
      </c>
      <c r="J18" s="1">
        <f t="shared" si="0"/>
        <v>28062061.839575965</v>
      </c>
      <c r="K18" s="1">
        <f t="shared" si="3"/>
        <v>245640.83957596496</v>
      </c>
      <c r="L18" s="1">
        <f t="shared" si="4"/>
        <v>-245640.83957596496</v>
      </c>
    </row>
    <row r="19" spans="2:12" x14ac:dyDescent="0.2">
      <c r="B19" s="1">
        <v>16</v>
      </c>
      <c r="C19" s="1" t="s">
        <v>43</v>
      </c>
      <c r="D19" s="1">
        <v>9007833</v>
      </c>
      <c r="E19" s="1">
        <v>6478078</v>
      </c>
      <c r="F19" s="1">
        <v>5426096</v>
      </c>
      <c r="G19" s="1">
        <v>22933345</v>
      </c>
      <c r="H19" s="1">
        <f t="shared" si="1"/>
        <v>0.71916053505876498</v>
      </c>
      <c r="I19" s="1">
        <f t="shared" si="2"/>
        <v>15485911</v>
      </c>
      <c r="J19" s="1">
        <f t="shared" si="0"/>
        <v>24970445.453241527</v>
      </c>
      <c r="K19" s="1">
        <f t="shared" si="3"/>
        <v>2037100.4532415271</v>
      </c>
      <c r="L19" s="1">
        <f t="shared" si="4"/>
        <v>-2037100.4532415271</v>
      </c>
    </row>
    <row r="20" spans="2:12" x14ac:dyDescent="0.2">
      <c r="B20" s="1">
        <v>17</v>
      </c>
      <c r="C20" s="4" t="s">
        <v>44</v>
      </c>
      <c r="D20" s="1">
        <v>14065277</v>
      </c>
      <c r="E20" s="1">
        <v>10013104</v>
      </c>
      <c r="F20" s="1">
        <v>7554263</v>
      </c>
      <c r="G20" s="1">
        <v>37456921</v>
      </c>
      <c r="H20" s="1">
        <f t="shared" si="1"/>
        <v>0.7119023677955294</v>
      </c>
      <c r="I20" s="1">
        <f t="shared" si="2"/>
        <v>24078381</v>
      </c>
      <c r="J20" s="1">
        <f t="shared" si="0"/>
        <v>38705864.399807543</v>
      </c>
      <c r="K20" s="1">
        <f t="shared" si="3"/>
        <v>1248943.3998075426</v>
      </c>
      <c r="L20" s="1">
        <f t="shared" si="4"/>
        <v>-1248943.3998075426</v>
      </c>
    </row>
    <row r="21" spans="2:12" x14ac:dyDescent="0.2">
      <c r="B21" s="1">
        <v>18</v>
      </c>
      <c r="C21" s="4" t="s">
        <v>45</v>
      </c>
      <c r="D21" s="1">
        <v>20212543</v>
      </c>
      <c r="E21" s="1">
        <v>14208525</v>
      </c>
      <c r="F21" s="1">
        <v>8488331</v>
      </c>
      <c r="G21" s="1">
        <v>57218634</v>
      </c>
      <c r="H21" s="1">
        <f t="shared" si="1"/>
        <v>0.70295583292018227</v>
      </c>
      <c r="I21" s="1">
        <f t="shared" si="2"/>
        <v>34421068</v>
      </c>
      <c r="J21" s="1">
        <f t="shared" si="0"/>
        <v>55119230.527205721</v>
      </c>
      <c r="K21" s="1">
        <f t="shared" si="3"/>
        <v>2099403.4727942795</v>
      </c>
      <c r="L21" s="1">
        <f t="shared" si="4"/>
        <v>2099403.4727942795</v>
      </c>
    </row>
    <row r="22" spans="2:12" x14ac:dyDescent="0.2">
      <c r="B22" s="1">
        <v>19</v>
      </c>
      <c r="C22" s="1" t="s">
        <v>31</v>
      </c>
      <c r="D22" s="1">
        <v>15053226</v>
      </c>
      <c r="E22" s="1">
        <v>10529180</v>
      </c>
      <c r="F22" s="1">
        <v>4418401</v>
      </c>
      <c r="G22" s="1">
        <v>33993105</v>
      </c>
      <c r="H22" s="1">
        <f t="shared" si="1"/>
        <v>0.6994633575553838</v>
      </c>
      <c r="I22" s="1">
        <f t="shared" si="2"/>
        <v>25582406</v>
      </c>
      <c r="J22" s="1">
        <f t="shared" si="0"/>
        <v>40903665.357517153</v>
      </c>
      <c r="K22" s="1">
        <f t="shared" si="3"/>
        <v>6910560.357517153</v>
      </c>
      <c r="L22" s="1">
        <f t="shared" si="4"/>
        <v>-6910560.357517153</v>
      </c>
    </row>
    <row r="23" spans="2:12" x14ac:dyDescent="0.2">
      <c r="B23" s="1">
        <v>20</v>
      </c>
      <c r="C23" s="4" t="s">
        <v>46</v>
      </c>
      <c r="D23" s="1">
        <v>3818623</v>
      </c>
      <c r="E23" s="1">
        <v>2646422</v>
      </c>
      <c r="F23" s="1">
        <v>2121159</v>
      </c>
      <c r="G23" s="1">
        <v>10596087</v>
      </c>
      <c r="H23" s="1">
        <f t="shared" si="1"/>
        <v>0.69303044579158513</v>
      </c>
      <c r="I23" s="1">
        <f t="shared" si="2"/>
        <v>6465045</v>
      </c>
      <c r="J23" s="1">
        <f t="shared" si="0"/>
        <v>10307938.488052946</v>
      </c>
      <c r="K23" s="1">
        <f t="shared" si="3"/>
        <v>288148.51194705442</v>
      </c>
      <c r="L23" s="1">
        <f t="shared" si="4"/>
        <v>288148.51194705442</v>
      </c>
    </row>
    <row r="24" spans="2:12" x14ac:dyDescent="0.2">
      <c r="B24" s="1">
        <v>21</v>
      </c>
      <c r="C24" s="4" t="s">
        <v>47</v>
      </c>
      <c r="D24" s="1">
        <v>9307394</v>
      </c>
      <c r="E24" s="1">
        <v>6362457</v>
      </c>
      <c r="F24" s="1">
        <v>3624487</v>
      </c>
      <c r="G24" s="1">
        <v>23920680</v>
      </c>
      <c r="H24" s="1">
        <f t="shared" si="1"/>
        <v>0.68359166916109926</v>
      </c>
      <c r="I24" s="1">
        <f t="shared" si="2"/>
        <v>15669851</v>
      </c>
      <c r="J24" s="1">
        <f t="shared" si="0"/>
        <v>24880182.775331341</v>
      </c>
      <c r="K24" s="1">
        <f t="shared" si="3"/>
        <v>959502.77533134073</v>
      </c>
      <c r="L24" s="1">
        <f t="shared" si="4"/>
        <v>-959502.77533134073</v>
      </c>
    </row>
    <row r="25" spans="2:12" x14ac:dyDescent="0.2">
      <c r="B25" s="1">
        <v>22</v>
      </c>
      <c r="C25" s="4" t="s">
        <v>48</v>
      </c>
      <c r="D25" s="1">
        <v>11208851</v>
      </c>
      <c r="E25" s="1">
        <v>7364011</v>
      </c>
      <c r="F25" s="1">
        <v>4870476</v>
      </c>
      <c r="G25" s="1">
        <v>26370560</v>
      </c>
      <c r="H25" s="1">
        <f t="shared" si="1"/>
        <v>0.65698179055105643</v>
      </c>
      <c r="I25" s="1">
        <f t="shared" si="2"/>
        <v>18572862</v>
      </c>
      <c r="J25" s="1">
        <f t="shared" si="0"/>
        <v>29135495.355659936</v>
      </c>
      <c r="K25" s="1">
        <f t="shared" si="3"/>
        <v>2764935.3556599356</v>
      </c>
      <c r="L25" s="1">
        <f t="shared" si="4"/>
        <v>-2764935.3556599356</v>
      </c>
    </row>
    <row r="26" spans="2:12" x14ac:dyDescent="0.2">
      <c r="B26" s="1">
        <v>23</v>
      </c>
      <c r="C26" s="4" t="s">
        <v>49</v>
      </c>
      <c r="D26" s="1">
        <v>46312454</v>
      </c>
      <c r="E26" s="1">
        <v>30056721</v>
      </c>
      <c r="F26" s="1">
        <v>18135449</v>
      </c>
      <c r="G26" s="1">
        <v>133604459</v>
      </c>
      <c r="H26" s="1">
        <f t="shared" si="1"/>
        <v>0.64899866891095859</v>
      </c>
      <c r="I26" s="1">
        <f t="shared" si="2"/>
        <v>76369175</v>
      </c>
      <c r="J26" s="1">
        <f t="shared" si="0"/>
        <v>119356648.62662084</v>
      </c>
      <c r="K26" s="1">
        <f t="shared" si="3"/>
        <v>14247810.373379156</v>
      </c>
      <c r="L26" s="1">
        <f t="shared" si="4"/>
        <v>14247810.373379156</v>
      </c>
    </row>
    <row r="27" spans="2:12" x14ac:dyDescent="0.2">
      <c r="B27" s="1">
        <v>24</v>
      </c>
      <c r="C27" s="4" t="s">
        <v>50</v>
      </c>
      <c r="D27" s="1">
        <v>10216025</v>
      </c>
      <c r="E27" s="1">
        <v>6618465</v>
      </c>
      <c r="F27" s="1">
        <v>4023320</v>
      </c>
      <c r="G27" s="1">
        <v>23623300</v>
      </c>
      <c r="H27" s="1">
        <f t="shared" si="1"/>
        <v>0.64785129245474637</v>
      </c>
      <c r="I27" s="1">
        <f t="shared" si="2"/>
        <v>16834490</v>
      </c>
      <c r="J27" s="1">
        <f t="shared" si="0"/>
        <v>26296304.788664937</v>
      </c>
      <c r="K27" s="1">
        <f t="shared" si="3"/>
        <v>2673004.788664937</v>
      </c>
      <c r="L27" s="1">
        <f t="shared" si="4"/>
        <v>-2673004.788664937</v>
      </c>
    </row>
    <row r="28" spans="2:12" x14ac:dyDescent="0.2">
      <c r="B28" s="1">
        <v>25</v>
      </c>
      <c r="C28" s="4" t="s">
        <v>51</v>
      </c>
      <c r="D28" s="1">
        <v>17128062</v>
      </c>
      <c r="E28" s="1">
        <v>11068372</v>
      </c>
      <c r="F28" s="1">
        <v>9008285</v>
      </c>
      <c r="G28" s="1">
        <v>52051137</v>
      </c>
      <c r="H28" s="1">
        <f t="shared" si="1"/>
        <v>0.64621274724484301</v>
      </c>
      <c r="I28" s="1">
        <f t="shared" si="2"/>
        <v>28196434</v>
      </c>
      <c r="J28" s="1">
        <f t="shared" si="0"/>
        <v>44010307.843899138</v>
      </c>
      <c r="K28" s="1">
        <f t="shared" si="3"/>
        <v>8040829.1561008617</v>
      </c>
      <c r="L28" s="1">
        <f t="shared" si="4"/>
        <v>8040829.1561008617</v>
      </c>
    </row>
    <row r="29" spans="2:12" x14ac:dyDescent="0.2">
      <c r="B29" s="1">
        <v>26</v>
      </c>
      <c r="C29" s="4" t="s">
        <v>52</v>
      </c>
      <c r="D29" s="1">
        <v>12179420</v>
      </c>
      <c r="E29" s="1">
        <v>7833279</v>
      </c>
      <c r="F29" s="1">
        <v>4373565</v>
      </c>
      <c r="G29" s="1">
        <v>27914969</v>
      </c>
      <c r="H29" s="1">
        <f t="shared" si="1"/>
        <v>0.64315698120271736</v>
      </c>
      <c r="I29" s="1">
        <f t="shared" si="2"/>
        <v>20012699</v>
      </c>
      <c r="J29" s="1">
        <f t="shared" si="0"/>
        <v>31191748.215096321</v>
      </c>
      <c r="K29" s="1">
        <f t="shared" si="3"/>
        <v>3276779.215096321</v>
      </c>
      <c r="L29" s="1">
        <f t="shared" si="4"/>
        <v>-3276779.215096321</v>
      </c>
    </row>
    <row r="30" spans="2:12" x14ac:dyDescent="0.2">
      <c r="B30" s="1">
        <v>27</v>
      </c>
      <c r="C30" s="4" t="s">
        <v>53</v>
      </c>
      <c r="D30" s="1">
        <v>15058432</v>
      </c>
      <c r="E30" s="1">
        <v>9615436</v>
      </c>
      <c r="F30" s="1">
        <v>3855353</v>
      </c>
      <c r="G30" s="1">
        <v>30474939</v>
      </c>
      <c r="H30" s="1">
        <f t="shared" si="1"/>
        <v>0.63854164895787291</v>
      </c>
      <c r="I30" s="1">
        <f t="shared" si="2"/>
        <v>24673868</v>
      </c>
      <c r="J30" s="1">
        <f t="shared" si="0"/>
        <v>38372481.468314797</v>
      </c>
      <c r="K30" s="1">
        <f t="shared" si="3"/>
        <v>7897542.4683147967</v>
      </c>
      <c r="L30" s="1">
        <f t="shared" si="4"/>
        <v>-7897542.4683147967</v>
      </c>
    </row>
    <row r="31" spans="2:12" x14ac:dyDescent="0.2">
      <c r="B31" s="1">
        <v>28</v>
      </c>
      <c r="C31" s="4" t="s">
        <v>54</v>
      </c>
      <c r="D31" s="1">
        <v>90294621</v>
      </c>
      <c r="E31" s="1">
        <v>57487755</v>
      </c>
      <c r="F31" s="1">
        <v>23642327</v>
      </c>
      <c r="G31" s="1">
        <v>229623975</v>
      </c>
      <c r="H31" s="1">
        <f t="shared" si="1"/>
        <v>0.63666865604319889</v>
      </c>
      <c r="I31" s="1">
        <f t="shared" si="2"/>
        <v>147782376</v>
      </c>
      <c r="J31" s="1">
        <f t="shared" si="0"/>
        <v>229623974.99591887</v>
      </c>
      <c r="K31" s="1">
        <f t="shared" si="3"/>
        <v>4.0811300277709961E-3</v>
      </c>
      <c r="L31" s="1">
        <f t="shared" si="4"/>
        <v>4.0811300277709961E-3</v>
      </c>
    </row>
    <row r="32" spans="2:12" x14ac:dyDescent="0.2">
      <c r="B32" s="1">
        <v>29</v>
      </c>
      <c r="C32" s="1" t="s">
        <v>55</v>
      </c>
      <c r="D32" s="1">
        <v>9725408</v>
      </c>
      <c r="E32" s="1">
        <v>6125410</v>
      </c>
      <c r="F32" s="1">
        <v>4744908</v>
      </c>
      <c r="G32" s="1">
        <v>26171066</v>
      </c>
      <c r="H32" s="1">
        <f t="shared" si="1"/>
        <v>0.62983578683794039</v>
      </c>
      <c r="I32" s="1">
        <f t="shared" si="2"/>
        <v>15850818</v>
      </c>
      <c r="J32" s="1">
        <f t="shared" si="0"/>
        <v>24548266.607524492</v>
      </c>
      <c r="K32" s="1">
        <f t="shared" si="3"/>
        <v>1622799.3924755082</v>
      </c>
      <c r="L32" s="1">
        <f t="shared" si="4"/>
        <v>1622799.3924755082</v>
      </c>
    </row>
    <row r="33" spans="2:12" x14ac:dyDescent="0.2">
      <c r="B33" s="1">
        <v>30</v>
      </c>
      <c r="C33" s="4" t="s">
        <v>56</v>
      </c>
      <c r="D33" s="1">
        <v>8640422</v>
      </c>
      <c r="E33" s="1">
        <v>5377031</v>
      </c>
      <c r="F33" s="1">
        <v>4008337</v>
      </c>
      <c r="G33" s="1">
        <v>21286119</v>
      </c>
      <c r="H33" s="1">
        <f t="shared" si="1"/>
        <v>0.6223111556356854</v>
      </c>
      <c r="I33" s="1">
        <f t="shared" si="2"/>
        <v>14017453</v>
      </c>
      <c r="J33" s="1">
        <f t="shared" si="0"/>
        <v>21629700.808351453</v>
      </c>
      <c r="K33" s="1">
        <f t="shared" si="3"/>
        <v>343581.80835145339</v>
      </c>
      <c r="L33" s="1">
        <f t="shared" si="4"/>
        <v>-343581.80835145339</v>
      </c>
    </row>
    <row r="34" spans="2:12" x14ac:dyDescent="0.2">
      <c r="B34" s="1">
        <v>31</v>
      </c>
      <c r="C34" s="1" t="s">
        <v>5</v>
      </c>
      <c r="D34" s="1">
        <v>114844116</v>
      </c>
      <c r="E34" s="1">
        <v>71417527</v>
      </c>
      <c r="F34" s="1">
        <v>45036912</v>
      </c>
      <c r="G34" s="1">
        <v>310039000</v>
      </c>
      <c r="H34" s="1">
        <f t="shared" si="1"/>
        <v>0.62186491992328108</v>
      </c>
      <c r="I34" s="1">
        <f t="shared" si="2"/>
        <v>186261643</v>
      </c>
      <c r="J34" s="1">
        <f t="shared" si="0"/>
        <v>287349252.80518526</v>
      </c>
      <c r="K34" s="1">
        <f t="shared" si="3"/>
        <v>22689747.194814742</v>
      </c>
      <c r="L34" s="1">
        <f t="shared" si="4"/>
        <v>22689747.194814742</v>
      </c>
    </row>
    <row r="35" spans="2:12" x14ac:dyDescent="0.2">
      <c r="B35" s="1">
        <v>32</v>
      </c>
      <c r="C35" s="4" t="s">
        <v>57</v>
      </c>
      <c r="D35" s="1">
        <v>31178526</v>
      </c>
      <c r="E35" s="1">
        <v>19230111</v>
      </c>
      <c r="F35" s="1">
        <v>13456325</v>
      </c>
      <c r="G35" s="1">
        <v>83065451</v>
      </c>
      <c r="H35" s="1">
        <f t="shared" si="1"/>
        <v>0.61677421825521839</v>
      </c>
      <c r="I35" s="1">
        <f t="shared" si="2"/>
        <v>50408637</v>
      </c>
      <c r="J35" s="1">
        <f t="shared" si="0"/>
        <v>77572130.140992358</v>
      </c>
      <c r="K35" s="1">
        <f t="shared" si="3"/>
        <v>5493320.8590076417</v>
      </c>
      <c r="L35" s="1">
        <f t="shared" si="4"/>
        <v>5493320.8590076417</v>
      </c>
    </row>
    <row r="36" spans="2:12" x14ac:dyDescent="0.2">
      <c r="B36" s="1">
        <v>33</v>
      </c>
      <c r="C36" s="1" t="s">
        <v>58</v>
      </c>
      <c r="D36" s="1">
        <v>35260212</v>
      </c>
      <c r="E36" s="1">
        <v>21515886</v>
      </c>
      <c r="F36" s="1">
        <v>12636421</v>
      </c>
      <c r="G36" s="1">
        <v>86986269</v>
      </c>
      <c r="H36" s="1">
        <f t="shared" si="1"/>
        <v>0.6102029675828381</v>
      </c>
      <c r="I36" s="1">
        <f t="shared" si="2"/>
        <v>56776098</v>
      </c>
      <c r="J36" s="1">
        <f t="shared" ref="J36:J67" si="5">a*SUM(D36:E36)*(H36^alfa)</f>
        <v>87086590.043996543</v>
      </c>
      <c r="K36" s="1">
        <f t="shared" si="3"/>
        <v>100321.04399654269</v>
      </c>
      <c r="L36" s="1">
        <f t="shared" si="4"/>
        <v>-100321.04399654269</v>
      </c>
    </row>
    <row r="37" spans="2:12" x14ac:dyDescent="0.2">
      <c r="B37" s="1">
        <v>34</v>
      </c>
      <c r="C37" s="4" t="s">
        <v>59</v>
      </c>
      <c r="D37" s="1">
        <v>12037685</v>
      </c>
      <c r="E37" s="1">
        <v>7301145</v>
      </c>
      <c r="F37" s="1">
        <v>4424295</v>
      </c>
      <c r="G37" s="1">
        <v>26753905</v>
      </c>
      <c r="H37" s="1">
        <f t="shared" si="1"/>
        <v>0.6065240118843449</v>
      </c>
      <c r="I37" s="1">
        <f t="shared" si="2"/>
        <v>19338830</v>
      </c>
      <c r="J37" s="1">
        <f t="shared" si="5"/>
        <v>29608544.834823515</v>
      </c>
      <c r="K37" s="1">
        <f t="shared" si="3"/>
        <v>2854639.8348235153</v>
      </c>
      <c r="L37" s="1">
        <f t="shared" si="4"/>
        <v>-2854639.8348235153</v>
      </c>
    </row>
    <row r="38" spans="2:12" x14ac:dyDescent="0.2">
      <c r="B38" s="1">
        <v>35</v>
      </c>
      <c r="C38" s="4" t="s">
        <v>60</v>
      </c>
      <c r="D38" s="1">
        <v>35677125</v>
      </c>
      <c r="E38" s="1">
        <v>21590412</v>
      </c>
      <c r="F38" s="1">
        <v>12556624</v>
      </c>
      <c r="G38" s="1">
        <v>87082696</v>
      </c>
      <c r="H38" s="1">
        <f t="shared" si="1"/>
        <v>0.60516120623508762</v>
      </c>
      <c r="I38" s="1">
        <f t="shared" si="2"/>
        <v>57267537</v>
      </c>
      <c r="J38" s="1">
        <f t="shared" si="5"/>
        <v>87618983.969261959</v>
      </c>
      <c r="K38" s="1">
        <f t="shared" si="3"/>
        <v>536287.9692619592</v>
      </c>
      <c r="L38" s="1">
        <f t="shared" si="4"/>
        <v>-536287.9692619592</v>
      </c>
    </row>
    <row r="39" spans="2:12" x14ac:dyDescent="0.2">
      <c r="B39" s="1">
        <v>36</v>
      </c>
      <c r="C39" s="4" t="s">
        <v>61</v>
      </c>
      <c r="D39" s="1">
        <v>5309675</v>
      </c>
      <c r="E39" s="1">
        <v>3141436</v>
      </c>
      <c r="F39" s="1">
        <v>824211</v>
      </c>
      <c r="G39" s="1">
        <v>9275322</v>
      </c>
      <c r="H39" s="1">
        <f t="shared" si="1"/>
        <v>0.59164374467363823</v>
      </c>
      <c r="I39" s="1">
        <f t="shared" si="2"/>
        <v>8451111</v>
      </c>
      <c r="J39" s="1">
        <f t="shared" si="5"/>
        <v>12841603.395890927</v>
      </c>
      <c r="K39" s="1">
        <f t="shared" si="3"/>
        <v>3566281.3958909269</v>
      </c>
      <c r="L39" s="1">
        <f t="shared" si="4"/>
        <v>-3566281.3958909269</v>
      </c>
    </row>
    <row r="40" spans="2:12" x14ac:dyDescent="0.2">
      <c r="B40" s="1">
        <v>37</v>
      </c>
      <c r="C40" s="1" t="s">
        <v>37</v>
      </c>
      <c r="D40" s="1">
        <v>38107822</v>
      </c>
      <c r="E40" s="1">
        <v>22076664</v>
      </c>
      <c r="F40" s="1">
        <v>14716582</v>
      </c>
      <c r="G40" s="1">
        <v>122588069</v>
      </c>
      <c r="H40" s="1">
        <f t="shared" si="1"/>
        <v>0.57932106432112551</v>
      </c>
      <c r="I40" s="1">
        <f t="shared" si="2"/>
        <v>60184486</v>
      </c>
      <c r="J40" s="1">
        <f t="shared" si="5"/>
        <v>90867691.809661493</v>
      </c>
      <c r="K40" s="1">
        <f t="shared" si="3"/>
        <v>31720377.190338507</v>
      </c>
      <c r="L40" s="1">
        <f t="shared" si="4"/>
        <v>31720377.190338507</v>
      </c>
    </row>
    <row r="41" spans="2:12" x14ac:dyDescent="0.2">
      <c r="B41" s="1">
        <v>38</v>
      </c>
      <c r="C41" s="4" t="s">
        <v>62</v>
      </c>
      <c r="D41" s="1">
        <v>12229529</v>
      </c>
      <c r="E41" s="1">
        <v>7033952</v>
      </c>
      <c r="F41" s="1">
        <v>4358186</v>
      </c>
      <c r="G41" s="1">
        <v>27318862</v>
      </c>
      <c r="H41" s="1">
        <f t="shared" si="1"/>
        <v>0.57516131651513314</v>
      </c>
      <c r="I41" s="1">
        <f t="shared" si="2"/>
        <v>19263481</v>
      </c>
      <c r="J41" s="1">
        <f t="shared" si="5"/>
        <v>29020689.651759405</v>
      </c>
      <c r="K41" s="1">
        <f t="shared" si="3"/>
        <v>1701827.6517594047</v>
      </c>
      <c r="L41" s="1">
        <f t="shared" si="4"/>
        <v>-1701827.6517594047</v>
      </c>
    </row>
    <row r="42" spans="2:12" x14ac:dyDescent="0.2">
      <c r="B42" s="1">
        <v>39</v>
      </c>
      <c r="C42" s="4" t="s">
        <v>63</v>
      </c>
      <c r="D42" s="1">
        <v>7302913</v>
      </c>
      <c r="E42" s="1">
        <v>4110802</v>
      </c>
      <c r="F42" s="1">
        <v>2159909</v>
      </c>
      <c r="G42" s="1">
        <v>15091847</v>
      </c>
      <c r="H42" s="1">
        <f t="shared" si="1"/>
        <v>0.56289894183321099</v>
      </c>
      <c r="I42" s="1">
        <f t="shared" si="2"/>
        <v>11413715</v>
      </c>
      <c r="J42" s="1">
        <f t="shared" si="5"/>
        <v>17082564.966550484</v>
      </c>
      <c r="K42" s="1">
        <f t="shared" si="3"/>
        <v>1990717.9665504843</v>
      </c>
      <c r="L42" s="1">
        <f t="shared" si="4"/>
        <v>-1990717.9665504843</v>
      </c>
    </row>
    <row r="43" spans="2:12" x14ac:dyDescent="0.2">
      <c r="B43" s="1">
        <v>40</v>
      </c>
      <c r="C43" s="4" t="s">
        <v>64</v>
      </c>
      <c r="D43" s="1">
        <v>27118640</v>
      </c>
      <c r="E43" s="1">
        <v>15078315</v>
      </c>
      <c r="F43" s="1">
        <v>11197915</v>
      </c>
      <c r="G43" s="1">
        <v>77133735</v>
      </c>
      <c r="H43" s="1">
        <f t="shared" si="1"/>
        <v>0.55601294902694232</v>
      </c>
      <c r="I43" s="1">
        <f t="shared" si="2"/>
        <v>42196955</v>
      </c>
      <c r="J43" s="1">
        <f t="shared" si="5"/>
        <v>62918905.849482283</v>
      </c>
      <c r="K43" s="1">
        <f t="shared" si="3"/>
        <v>14214829.150517717</v>
      </c>
      <c r="L43" s="1">
        <f t="shared" si="4"/>
        <v>14214829.150517717</v>
      </c>
    </row>
    <row r="44" spans="2:12" x14ac:dyDescent="0.2">
      <c r="B44" s="1">
        <v>41</v>
      </c>
      <c r="C44" s="4" t="s">
        <v>65</v>
      </c>
      <c r="D44" s="1">
        <v>23708174</v>
      </c>
      <c r="E44" s="1">
        <v>13079373</v>
      </c>
      <c r="F44" s="1">
        <v>10199650</v>
      </c>
      <c r="G44" s="1">
        <v>67961858</v>
      </c>
      <c r="H44" s="1">
        <f t="shared" si="1"/>
        <v>0.55168200638311493</v>
      </c>
      <c r="I44" s="1">
        <f t="shared" si="2"/>
        <v>36787547</v>
      </c>
      <c r="J44" s="1">
        <f t="shared" si="5"/>
        <v>54722742.385466337</v>
      </c>
      <c r="K44" s="1">
        <f t="shared" si="3"/>
        <v>13239115.614533663</v>
      </c>
      <c r="L44" s="1">
        <f t="shared" si="4"/>
        <v>13239115.614533663</v>
      </c>
    </row>
    <row r="45" spans="2:12" x14ac:dyDescent="0.2">
      <c r="B45" s="1">
        <v>42</v>
      </c>
      <c r="C45" s="4" t="s">
        <v>66</v>
      </c>
      <c r="D45" s="1">
        <v>16167412</v>
      </c>
      <c r="E45" s="1">
        <v>8874585</v>
      </c>
      <c r="F45" s="1">
        <v>6028457</v>
      </c>
      <c r="G45" s="1">
        <v>40208705</v>
      </c>
      <c r="H45" s="1">
        <f t="shared" si="1"/>
        <v>0.54891809523998025</v>
      </c>
      <c r="I45" s="1">
        <f t="shared" si="2"/>
        <v>25041997</v>
      </c>
      <c r="J45" s="1">
        <f t="shared" si="5"/>
        <v>37193965.268625095</v>
      </c>
      <c r="K45" s="1">
        <f t="shared" si="3"/>
        <v>3014739.7313749045</v>
      </c>
      <c r="L45" s="1">
        <f t="shared" si="4"/>
        <v>3014739.7313749045</v>
      </c>
    </row>
    <row r="46" spans="2:12" x14ac:dyDescent="0.2">
      <c r="B46" s="1">
        <v>43</v>
      </c>
      <c r="C46" s="4" t="s">
        <v>67</v>
      </c>
      <c r="D46" s="1">
        <v>2017981</v>
      </c>
      <c r="E46" s="1">
        <v>1096353</v>
      </c>
      <c r="F46" s="1">
        <v>536430</v>
      </c>
      <c r="G46" s="1">
        <v>3650764</v>
      </c>
      <c r="H46" s="1">
        <f t="shared" si="1"/>
        <v>0.5432920329775156</v>
      </c>
      <c r="I46" s="1">
        <f t="shared" si="2"/>
        <v>3114334</v>
      </c>
      <c r="J46" s="1">
        <f t="shared" si="5"/>
        <v>4611133.9531625882</v>
      </c>
      <c r="K46" s="1">
        <f t="shared" si="3"/>
        <v>960369.95316258818</v>
      </c>
      <c r="L46" s="1">
        <f t="shared" si="4"/>
        <v>-960369.95316258818</v>
      </c>
    </row>
    <row r="47" spans="2:12" x14ac:dyDescent="0.2">
      <c r="B47" s="1">
        <v>44</v>
      </c>
      <c r="C47" s="4" t="s">
        <v>68</v>
      </c>
      <c r="D47" s="1">
        <v>9430667</v>
      </c>
      <c r="E47" s="1">
        <v>5105706</v>
      </c>
      <c r="F47" s="1">
        <v>2904173</v>
      </c>
      <c r="G47" s="1">
        <v>18445886</v>
      </c>
      <c r="H47" s="1">
        <f t="shared" si="1"/>
        <v>0.54139394382178907</v>
      </c>
      <c r="I47" s="1">
        <f t="shared" si="2"/>
        <v>14536373</v>
      </c>
      <c r="J47" s="1">
        <f t="shared" si="5"/>
        <v>21499891.682007611</v>
      </c>
      <c r="K47" s="1">
        <f t="shared" si="3"/>
        <v>3054005.6820076108</v>
      </c>
      <c r="L47" s="1">
        <f t="shared" si="4"/>
        <v>-3054005.6820076108</v>
      </c>
    </row>
    <row r="48" spans="2:12" x14ac:dyDescent="0.2">
      <c r="B48" s="1">
        <v>45</v>
      </c>
      <c r="C48" s="4" t="s">
        <v>69</v>
      </c>
      <c r="D48" s="1">
        <v>1616843</v>
      </c>
      <c r="E48" s="1">
        <v>875313</v>
      </c>
      <c r="F48" s="1">
        <v>479686</v>
      </c>
      <c r="G48" s="1">
        <v>3531481</v>
      </c>
      <c r="H48" s="1">
        <f t="shared" si="1"/>
        <v>0.54137167306906109</v>
      </c>
      <c r="I48" s="1">
        <f t="shared" si="2"/>
        <v>2492156</v>
      </c>
      <c r="J48" s="1">
        <f t="shared" si="5"/>
        <v>3685954.7836921988</v>
      </c>
      <c r="K48" s="1">
        <f t="shared" si="3"/>
        <v>154473.78369219881</v>
      </c>
      <c r="L48" s="1">
        <f t="shared" si="4"/>
        <v>-154473.78369219881</v>
      </c>
    </row>
    <row r="49" spans="2:12" x14ac:dyDescent="0.2">
      <c r="B49" s="1">
        <v>46</v>
      </c>
      <c r="C49" s="4" t="s">
        <v>70</v>
      </c>
      <c r="D49" s="1">
        <v>22518295</v>
      </c>
      <c r="E49" s="1">
        <v>12106586</v>
      </c>
      <c r="F49" s="1">
        <v>8516424</v>
      </c>
      <c r="G49" s="1">
        <v>51736048</v>
      </c>
      <c r="H49" s="1">
        <f t="shared" si="1"/>
        <v>0.53763333325191809</v>
      </c>
      <c r="I49" s="1">
        <f t="shared" si="2"/>
        <v>34624881</v>
      </c>
      <c r="J49" s="1">
        <f t="shared" si="5"/>
        <v>51103151.560557924</v>
      </c>
      <c r="K49" s="1">
        <f t="shared" si="3"/>
        <v>632896.43944207579</v>
      </c>
      <c r="L49" s="1">
        <f t="shared" si="4"/>
        <v>632896.43944207579</v>
      </c>
    </row>
    <row r="50" spans="2:12" x14ac:dyDescent="0.2">
      <c r="B50" s="1">
        <v>47</v>
      </c>
      <c r="C50" s="4" t="s">
        <v>71</v>
      </c>
      <c r="D50" s="1">
        <v>14005550</v>
      </c>
      <c r="E50" s="1">
        <v>7485414</v>
      </c>
      <c r="F50" s="1">
        <v>3922243</v>
      </c>
      <c r="G50" s="1">
        <v>31967172</v>
      </c>
      <c r="H50" s="1">
        <f t="shared" si="1"/>
        <v>0.53446055313786323</v>
      </c>
      <c r="I50" s="1">
        <f t="shared" si="2"/>
        <v>21490964</v>
      </c>
      <c r="J50" s="1">
        <f t="shared" si="5"/>
        <v>31661638.399625357</v>
      </c>
      <c r="K50" s="1">
        <f t="shared" si="3"/>
        <v>305533.60037464276</v>
      </c>
      <c r="L50" s="1">
        <f t="shared" si="4"/>
        <v>305533.60037464276</v>
      </c>
    </row>
    <row r="51" spans="2:12" x14ac:dyDescent="0.2">
      <c r="B51" s="1">
        <v>48</v>
      </c>
      <c r="C51" s="4" t="s">
        <v>72</v>
      </c>
      <c r="D51" s="1">
        <v>11007367</v>
      </c>
      <c r="E51" s="1">
        <v>5872984</v>
      </c>
      <c r="F51" s="1">
        <v>2127963</v>
      </c>
      <c r="G51" s="1">
        <v>19759728</v>
      </c>
      <c r="H51" s="1">
        <f t="shared" si="1"/>
        <v>0.53355030317422869</v>
      </c>
      <c r="I51" s="1">
        <f t="shared" si="2"/>
        <v>16880351</v>
      </c>
      <c r="J51" s="1">
        <f t="shared" si="5"/>
        <v>24856145.349266801</v>
      </c>
      <c r="K51" s="1">
        <f t="shared" si="3"/>
        <v>5096417.349266801</v>
      </c>
      <c r="L51" s="1">
        <f t="shared" si="4"/>
        <v>-5096417.349266801</v>
      </c>
    </row>
    <row r="52" spans="2:12" x14ac:dyDescent="0.2">
      <c r="B52" s="1">
        <v>49</v>
      </c>
      <c r="C52" s="1" t="s">
        <v>4</v>
      </c>
      <c r="D52" s="1">
        <v>23612171</v>
      </c>
      <c r="E52" s="1">
        <v>12473834</v>
      </c>
      <c r="F52" s="1">
        <v>8512403</v>
      </c>
      <c r="G52" s="1">
        <v>57149741</v>
      </c>
      <c r="H52" s="1">
        <f t="shared" si="1"/>
        <v>0.52827984347563806</v>
      </c>
      <c r="I52" s="1">
        <f t="shared" si="2"/>
        <v>36086005</v>
      </c>
      <c r="J52" s="1">
        <f t="shared" si="5"/>
        <v>52976063.83351431</v>
      </c>
      <c r="K52" s="1">
        <f t="shared" si="3"/>
        <v>4173677.1664856896</v>
      </c>
      <c r="L52" s="1">
        <f t="shared" si="4"/>
        <v>4173677.1664856896</v>
      </c>
    </row>
    <row r="53" spans="2:12" x14ac:dyDescent="0.2">
      <c r="B53" s="1">
        <v>50</v>
      </c>
      <c r="C53" s="1" t="s">
        <v>3</v>
      </c>
      <c r="D53" s="1">
        <v>9013548</v>
      </c>
      <c r="E53" s="1">
        <v>4696787</v>
      </c>
      <c r="F53" s="1">
        <v>1184806</v>
      </c>
      <c r="G53" s="1">
        <v>14895141</v>
      </c>
      <c r="H53" s="1">
        <f t="shared" si="1"/>
        <v>0.52108082189166793</v>
      </c>
      <c r="I53" s="1">
        <f t="shared" si="2"/>
        <v>13710335</v>
      </c>
      <c r="J53" s="1">
        <f t="shared" si="5"/>
        <v>20043628.653965</v>
      </c>
      <c r="K53" s="1">
        <f t="shared" si="3"/>
        <v>5148487.6539650001</v>
      </c>
      <c r="L53" s="1">
        <f t="shared" si="4"/>
        <v>-5148487.6539650001</v>
      </c>
    </row>
    <row r="54" spans="2:12" x14ac:dyDescent="0.2">
      <c r="B54" s="1">
        <v>51</v>
      </c>
      <c r="C54" s="4" t="s">
        <v>73</v>
      </c>
      <c r="D54" s="1">
        <v>6219234</v>
      </c>
      <c r="E54" s="1">
        <v>3182255</v>
      </c>
      <c r="F54" s="1">
        <v>1410110</v>
      </c>
      <c r="G54" s="1">
        <v>11222043</v>
      </c>
      <c r="H54" s="1">
        <f t="shared" si="1"/>
        <v>0.51167957340084003</v>
      </c>
      <c r="I54" s="1">
        <f t="shared" si="2"/>
        <v>9401489</v>
      </c>
      <c r="J54" s="1">
        <f t="shared" si="5"/>
        <v>13668465.499934196</v>
      </c>
      <c r="K54" s="1">
        <f t="shared" si="3"/>
        <v>2446422.4999341965</v>
      </c>
      <c r="L54" s="1">
        <f t="shared" si="4"/>
        <v>-2446422.4999341965</v>
      </c>
    </row>
    <row r="55" spans="2:12" x14ac:dyDescent="0.2">
      <c r="B55" s="1">
        <v>52</v>
      </c>
      <c r="C55" s="4" t="s">
        <v>74</v>
      </c>
      <c r="D55" s="1">
        <v>1505615</v>
      </c>
      <c r="E55" s="1">
        <v>768683</v>
      </c>
      <c r="F55" s="1">
        <v>506362</v>
      </c>
      <c r="G55" s="1">
        <v>2780660</v>
      </c>
      <c r="H55" s="1">
        <f t="shared" si="1"/>
        <v>0.51054419622546265</v>
      </c>
      <c r="I55" s="1">
        <f t="shared" si="2"/>
        <v>2274298</v>
      </c>
      <c r="J55" s="1">
        <f t="shared" si="5"/>
        <v>3304281.4595691902</v>
      </c>
      <c r="K55" s="1">
        <f t="shared" si="3"/>
        <v>523621.45956919016</v>
      </c>
      <c r="L55" s="1">
        <f t="shared" si="4"/>
        <v>-523621.45956919016</v>
      </c>
    </row>
    <row r="56" spans="2:12" x14ac:dyDescent="0.2">
      <c r="B56" s="1">
        <v>53</v>
      </c>
      <c r="C56" s="4" t="s">
        <v>75</v>
      </c>
      <c r="D56" s="1">
        <v>33628211</v>
      </c>
      <c r="E56" s="1">
        <v>17012268</v>
      </c>
      <c r="F56" s="1">
        <v>11112555</v>
      </c>
      <c r="G56" s="1">
        <v>84261330</v>
      </c>
      <c r="H56" s="1">
        <f t="shared" si="1"/>
        <v>0.50589274582581867</v>
      </c>
      <c r="I56" s="1">
        <f t="shared" si="2"/>
        <v>50640479</v>
      </c>
      <c r="J56" s="1">
        <f t="shared" si="5"/>
        <v>73369976.868667409</v>
      </c>
      <c r="K56" s="1">
        <f t="shared" si="3"/>
        <v>10891353.131332591</v>
      </c>
      <c r="L56" s="1">
        <f t="shared" si="4"/>
        <v>10891353.131332591</v>
      </c>
    </row>
    <row r="57" spans="2:12" x14ac:dyDescent="0.2">
      <c r="B57" s="1">
        <v>54</v>
      </c>
      <c r="C57" s="4" t="s">
        <v>76</v>
      </c>
      <c r="D57" s="1">
        <v>36075875</v>
      </c>
      <c r="E57" s="1">
        <v>18038270</v>
      </c>
      <c r="F57" s="1">
        <v>9046660</v>
      </c>
      <c r="G57" s="1">
        <v>74146780</v>
      </c>
      <c r="H57" s="1">
        <f t="shared" si="1"/>
        <v>0.500009216685666</v>
      </c>
      <c r="I57" s="1">
        <f t="shared" si="2"/>
        <v>54114145</v>
      </c>
      <c r="J57" s="1">
        <f t="shared" si="5"/>
        <v>78124275.659159318</v>
      </c>
      <c r="K57" s="1">
        <f t="shared" si="3"/>
        <v>3977495.6591593176</v>
      </c>
      <c r="L57" s="1">
        <f t="shared" si="4"/>
        <v>-3977495.6591593176</v>
      </c>
    </row>
    <row r="58" spans="2:12" x14ac:dyDescent="0.2">
      <c r="B58" s="1">
        <v>55</v>
      </c>
      <c r="C58" s="1" t="s">
        <v>38</v>
      </c>
      <c r="D58" s="1">
        <v>45551028</v>
      </c>
      <c r="E58" s="1">
        <v>22716685</v>
      </c>
      <c r="F58" s="1">
        <v>24055001</v>
      </c>
      <c r="G58" s="1">
        <v>132150874</v>
      </c>
      <c r="H58" s="1">
        <f t="shared" si="1"/>
        <v>0.49870850335145017</v>
      </c>
      <c r="I58" s="1">
        <f t="shared" si="2"/>
        <v>68267713</v>
      </c>
      <c r="J58" s="1">
        <f t="shared" si="5"/>
        <v>98479640.836662248</v>
      </c>
      <c r="K58" s="1">
        <f t="shared" si="3"/>
        <v>33671233.163337752</v>
      </c>
      <c r="L58" s="1">
        <f t="shared" si="4"/>
        <v>33671233.163337752</v>
      </c>
    </row>
    <row r="59" spans="2:12" x14ac:dyDescent="0.2">
      <c r="B59" s="1">
        <v>56</v>
      </c>
      <c r="C59" s="4" t="s">
        <v>77</v>
      </c>
      <c r="D59" s="1">
        <v>10007291</v>
      </c>
      <c r="E59" s="1">
        <v>4990628</v>
      </c>
      <c r="F59" s="1">
        <v>2257026</v>
      </c>
      <c r="G59" s="1">
        <v>18237052</v>
      </c>
      <c r="H59" s="1">
        <f t="shared" si="1"/>
        <v>0.49869919841443605</v>
      </c>
      <c r="I59" s="1">
        <f t="shared" si="2"/>
        <v>14997919</v>
      </c>
      <c r="J59" s="1">
        <f t="shared" si="5"/>
        <v>21635136.566083819</v>
      </c>
      <c r="K59" s="1">
        <f t="shared" si="3"/>
        <v>3398084.5660838187</v>
      </c>
      <c r="L59" s="1">
        <f t="shared" si="4"/>
        <v>-3398084.5660838187</v>
      </c>
    </row>
    <row r="60" spans="2:12" x14ac:dyDescent="0.2">
      <c r="B60" s="1">
        <v>57</v>
      </c>
      <c r="C60" s="4" t="s">
        <v>78</v>
      </c>
      <c r="D60" s="1">
        <v>11102948</v>
      </c>
      <c r="E60" s="1">
        <v>5522248</v>
      </c>
      <c r="F60" s="1">
        <v>3155226</v>
      </c>
      <c r="G60" s="1">
        <v>21815861</v>
      </c>
      <c r="H60" s="1">
        <f t="shared" si="1"/>
        <v>0.49736772612102659</v>
      </c>
      <c r="I60" s="1">
        <f t="shared" si="2"/>
        <v>16625196</v>
      </c>
      <c r="J60" s="1">
        <f t="shared" si="5"/>
        <v>23963057.830346476</v>
      </c>
      <c r="K60" s="1">
        <f t="shared" si="3"/>
        <v>2147196.8303464763</v>
      </c>
      <c r="L60" s="1">
        <f t="shared" si="4"/>
        <v>-2147196.8303464763</v>
      </c>
    </row>
    <row r="61" spans="2:12" x14ac:dyDescent="0.2">
      <c r="B61" s="1">
        <v>58</v>
      </c>
      <c r="C61" s="4" t="s">
        <v>79</v>
      </c>
      <c r="D61" s="1">
        <v>37162787</v>
      </c>
      <c r="E61" s="1">
        <v>18411597</v>
      </c>
      <c r="F61" s="1">
        <v>10842415</v>
      </c>
      <c r="G61" s="1">
        <v>80731528</v>
      </c>
      <c r="H61" s="1">
        <f t="shared" si="1"/>
        <v>0.49543100736766593</v>
      </c>
      <c r="I61" s="1">
        <f t="shared" si="2"/>
        <v>55574384</v>
      </c>
      <c r="J61" s="1">
        <f t="shared" si="5"/>
        <v>80008238.681265518</v>
      </c>
      <c r="K61" s="1">
        <f t="shared" si="3"/>
        <v>723289.31873448193</v>
      </c>
      <c r="L61" s="1">
        <f t="shared" si="4"/>
        <v>723289.31873448193</v>
      </c>
    </row>
    <row r="62" spans="2:12" x14ac:dyDescent="0.2">
      <c r="B62" s="1">
        <v>59</v>
      </c>
      <c r="C62" s="4" t="s">
        <v>80</v>
      </c>
      <c r="D62" s="1">
        <v>23213736</v>
      </c>
      <c r="E62" s="1">
        <v>11303814</v>
      </c>
      <c r="F62" s="1">
        <v>9303808</v>
      </c>
      <c r="G62" s="1">
        <v>51792473</v>
      </c>
      <c r="H62" s="1">
        <f t="shared" si="1"/>
        <v>0.48694505701279622</v>
      </c>
      <c r="I62" s="1">
        <f t="shared" si="2"/>
        <v>34517550</v>
      </c>
      <c r="J62" s="1">
        <f t="shared" si="5"/>
        <v>49433080.661396705</v>
      </c>
      <c r="K62" s="1">
        <f t="shared" si="3"/>
        <v>2359392.3386032954</v>
      </c>
      <c r="L62" s="1">
        <f t="shared" si="4"/>
        <v>2359392.3386032954</v>
      </c>
    </row>
    <row r="63" spans="2:12" x14ac:dyDescent="0.2">
      <c r="B63" s="1">
        <v>60</v>
      </c>
      <c r="C63" s="1" t="s">
        <v>0</v>
      </c>
      <c r="D63" s="1">
        <v>25015518</v>
      </c>
      <c r="E63" s="1">
        <v>12076661</v>
      </c>
      <c r="F63" s="1">
        <v>11515135</v>
      </c>
      <c r="G63" s="1">
        <v>66002918</v>
      </c>
      <c r="H63" s="1">
        <f t="shared" si="1"/>
        <v>0.48276677700617671</v>
      </c>
      <c r="I63" s="1">
        <f t="shared" si="2"/>
        <v>37092179</v>
      </c>
      <c r="J63" s="1">
        <f t="shared" si="5"/>
        <v>52981181.224862963</v>
      </c>
      <c r="K63" s="1">
        <f t="shared" si="3"/>
        <v>13021736.775137037</v>
      </c>
      <c r="L63" s="1">
        <f t="shared" si="4"/>
        <v>13021736.775137037</v>
      </c>
    </row>
    <row r="64" spans="2:12" x14ac:dyDescent="0.2">
      <c r="B64" s="1">
        <v>61</v>
      </c>
      <c r="C64" s="4" t="s">
        <v>81</v>
      </c>
      <c r="D64" s="1">
        <v>4445351</v>
      </c>
      <c r="E64" s="1">
        <v>2132473</v>
      </c>
      <c r="F64" s="1">
        <v>1077838</v>
      </c>
      <c r="G64" s="1">
        <v>9075627</v>
      </c>
      <c r="H64" s="1">
        <f t="shared" si="1"/>
        <v>0.47970857644312004</v>
      </c>
      <c r="I64" s="1">
        <f t="shared" si="2"/>
        <v>6577824</v>
      </c>
      <c r="J64" s="1">
        <f t="shared" si="5"/>
        <v>9377391.1533443872</v>
      </c>
      <c r="K64" s="1">
        <f t="shared" si="3"/>
        <v>301764.15334438719</v>
      </c>
      <c r="L64" s="1">
        <f t="shared" si="4"/>
        <v>-301764.15334438719</v>
      </c>
    </row>
    <row r="65" spans="2:12" x14ac:dyDescent="0.2">
      <c r="B65" s="1">
        <v>62</v>
      </c>
      <c r="C65" s="4" t="s">
        <v>82</v>
      </c>
      <c r="D65" s="1">
        <v>22610437</v>
      </c>
      <c r="E65" s="1">
        <v>10795951</v>
      </c>
      <c r="F65" s="1">
        <v>5324159</v>
      </c>
      <c r="G65" s="1">
        <v>42060281</v>
      </c>
      <c r="H65" s="1">
        <f t="shared" si="1"/>
        <v>0.47747644152123198</v>
      </c>
      <c r="I65" s="1">
        <f t="shared" si="2"/>
        <v>33406388</v>
      </c>
      <c r="J65" s="1">
        <f t="shared" si="5"/>
        <v>47556860.256258965</v>
      </c>
      <c r="K65" s="1">
        <f t="shared" si="3"/>
        <v>5496579.2562589645</v>
      </c>
      <c r="L65" s="1">
        <f t="shared" si="4"/>
        <v>-5496579.2562589645</v>
      </c>
    </row>
    <row r="66" spans="2:12" x14ac:dyDescent="0.2">
      <c r="B66" s="1">
        <v>63</v>
      </c>
      <c r="C66" s="1" t="s">
        <v>7</v>
      </c>
      <c r="D66" s="1">
        <v>5474270</v>
      </c>
      <c r="E66" s="1">
        <v>2608576</v>
      </c>
      <c r="F66" s="1">
        <v>1018720</v>
      </c>
      <c r="G66" s="1">
        <v>9101566</v>
      </c>
      <c r="H66" s="1">
        <f t="shared" si="1"/>
        <v>0.4765157728793063</v>
      </c>
      <c r="I66" s="1">
        <f t="shared" si="2"/>
        <v>8082846</v>
      </c>
      <c r="J66" s="1">
        <f t="shared" si="5"/>
        <v>11499577.921927497</v>
      </c>
      <c r="K66" s="1">
        <f t="shared" si="3"/>
        <v>2398011.9219274968</v>
      </c>
      <c r="L66" s="1">
        <f t="shared" si="4"/>
        <v>-2398011.9219274968</v>
      </c>
    </row>
    <row r="67" spans="2:12" x14ac:dyDescent="0.2">
      <c r="B67" s="1">
        <v>64</v>
      </c>
      <c r="C67" s="1" t="s">
        <v>1</v>
      </c>
      <c r="D67" s="1">
        <v>14710892</v>
      </c>
      <c r="E67" s="1">
        <v>7006528</v>
      </c>
      <c r="F67" s="1">
        <v>3333187</v>
      </c>
      <c r="G67" s="1">
        <v>26766009</v>
      </c>
      <c r="H67" s="1">
        <f t="shared" si="1"/>
        <v>0.47628165579626308</v>
      </c>
      <c r="I67" s="1">
        <f t="shared" si="2"/>
        <v>21717420</v>
      </c>
      <c r="J67" s="1">
        <f t="shared" si="5"/>
        <v>30893058.463760793</v>
      </c>
      <c r="K67" s="1">
        <f t="shared" si="3"/>
        <v>4127049.4637607932</v>
      </c>
      <c r="L67" s="1">
        <f t="shared" si="4"/>
        <v>-4127049.4637607932</v>
      </c>
    </row>
    <row r="68" spans="2:12" x14ac:dyDescent="0.2">
      <c r="B68" s="1">
        <v>65</v>
      </c>
      <c r="C68" s="4" t="s">
        <v>83</v>
      </c>
      <c r="D68" s="1">
        <v>52148751</v>
      </c>
      <c r="E68" s="1">
        <v>24410311</v>
      </c>
      <c r="F68" s="1">
        <v>14552335</v>
      </c>
      <c r="G68" s="1">
        <v>106454051</v>
      </c>
      <c r="H68" s="1">
        <f t="shared" si="1"/>
        <v>0.4680900411210232</v>
      </c>
      <c r="I68" s="1">
        <f t="shared" si="2"/>
        <v>76559062</v>
      </c>
      <c r="J68" s="1">
        <f t="shared" ref="J68:J79" si="6">a*SUM(D68:E68)*(H68^alfa)</f>
        <v>108332169.71693128</v>
      </c>
      <c r="K68" s="1">
        <f t="shared" si="3"/>
        <v>1878118.7169312835</v>
      </c>
      <c r="L68" s="1">
        <f t="shared" si="4"/>
        <v>-1878118.7169312835</v>
      </c>
    </row>
    <row r="69" spans="2:12" x14ac:dyDescent="0.2">
      <c r="B69" s="1">
        <v>66</v>
      </c>
      <c r="C69" s="4" t="s">
        <v>84</v>
      </c>
      <c r="D69" s="1">
        <v>2704682</v>
      </c>
      <c r="E69" s="1">
        <v>1244007</v>
      </c>
      <c r="F69" s="1">
        <v>425191</v>
      </c>
      <c r="G69" s="1">
        <v>4373880</v>
      </c>
      <c r="H69" s="1">
        <f t="shared" ref="H69:H79" si="7">E69/D69</f>
        <v>0.45994575332700849</v>
      </c>
      <c r="I69" s="1">
        <f t="shared" ref="I69:I79" si="8">SUM(D69:E69)</f>
        <v>3948689</v>
      </c>
      <c r="J69" s="1">
        <f t="shared" si="6"/>
        <v>5557699.4790487932</v>
      </c>
      <c r="K69" s="1">
        <f t="shared" ref="K69:K79" si="9">ABS(G69-J69)</f>
        <v>1183819.4790487932</v>
      </c>
      <c r="L69" s="1">
        <f t="shared" ref="L69:L79" si="10">G69-J69</f>
        <v>-1183819.4790487932</v>
      </c>
    </row>
    <row r="70" spans="2:12" x14ac:dyDescent="0.2">
      <c r="B70" s="1">
        <v>67</v>
      </c>
      <c r="C70" s="1" t="s">
        <v>6</v>
      </c>
      <c r="D70" s="1">
        <v>54155312</v>
      </c>
      <c r="E70" s="1">
        <v>24476416</v>
      </c>
      <c r="F70" s="1">
        <v>12362423</v>
      </c>
      <c r="G70" s="1">
        <v>103910838</v>
      </c>
      <c r="H70" s="1">
        <f t="shared" si="7"/>
        <v>0.45196703880129063</v>
      </c>
      <c r="I70" s="1">
        <f t="shared" si="8"/>
        <v>78631728</v>
      </c>
      <c r="J70" s="1">
        <f t="shared" si="6"/>
        <v>110085018.24330314</v>
      </c>
      <c r="K70" s="1">
        <f t="shared" si="9"/>
        <v>6174180.243303135</v>
      </c>
      <c r="L70" s="1">
        <f t="shared" si="10"/>
        <v>-6174180.243303135</v>
      </c>
    </row>
    <row r="71" spans="2:12" x14ac:dyDescent="0.2">
      <c r="B71" s="1">
        <v>68</v>
      </c>
      <c r="C71" s="4" t="s">
        <v>85</v>
      </c>
      <c r="D71" s="1">
        <v>14520412</v>
      </c>
      <c r="E71" s="1">
        <v>6551131</v>
      </c>
      <c r="F71" s="1">
        <v>3501253</v>
      </c>
      <c r="G71" s="1">
        <v>28363231</v>
      </c>
      <c r="H71" s="1">
        <f t="shared" si="7"/>
        <v>0.45116701922782909</v>
      </c>
      <c r="I71" s="1">
        <f t="shared" si="8"/>
        <v>21071543</v>
      </c>
      <c r="J71" s="1">
        <f t="shared" si="6"/>
        <v>29484427.197320331</v>
      </c>
      <c r="K71" s="1">
        <f t="shared" si="9"/>
        <v>1121196.1973203309</v>
      </c>
      <c r="L71" s="1">
        <f t="shared" si="10"/>
        <v>-1121196.1973203309</v>
      </c>
    </row>
    <row r="72" spans="2:12" x14ac:dyDescent="0.2">
      <c r="B72" s="1">
        <v>69</v>
      </c>
      <c r="C72" s="4" t="s">
        <v>86</v>
      </c>
      <c r="D72" s="1">
        <v>2023429</v>
      </c>
      <c r="E72" s="1">
        <v>908870</v>
      </c>
      <c r="F72" s="1">
        <v>430014</v>
      </c>
      <c r="G72" s="1">
        <v>3944433</v>
      </c>
      <c r="H72" s="1">
        <f t="shared" si="7"/>
        <v>0.44917316100540222</v>
      </c>
      <c r="I72" s="1">
        <f t="shared" si="8"/>
        <v>2932299</v>
      </c>
      <c r="J72" s="1">
        <f t="shared" si="6"/>
        <v>4097505.0936768227</v>
      </c>
      <c r="K72" s="1">
        <f t="shared" si="9"/>
        <v>153072.09367682273</v>
      </c>
      <c r="L72" s="1">
        <f t="shared" si="10"/>
        <v>-153072.09367682273</v>
      </c>
    </row>
    <row r="73" spans="2:12" x14ac:dyDescent="0.2">
      <c r="B73" s="1">
        <v>70</v>
      </c>
      <c r="C73" s="4" t="s">
        <v>87</v>
      </c>
      <c r="D73" s="1">
        <v>12292121</v>
      </c>
      <c r="E73" s="1">
        <v>5520536</v>
      </c>
      <c r="F73" s="1">
        <v>2658167</v>
      </c>
      <c r="G73" s="1">
        <v>21463993</v>
      </c>
      <c r="H73" s="1">
        <f t="shared" si="7"/>
        <v>0.44911175215408311</v>
      </c>
      <c r="I73" s="1">
        <f t="shared" si="8"/>
        <v>17812657</v>
      </c>
      <c r="J73" s="1">
        <f t="shared" si="6"/>
        <v>24889827.869912554</v>
      </c>
      <c r="K73" s="1">
        <f t="shared" si="9"/>
        <v>3425834.8699125536</v>
      </c>
      <c r="L73" s="1">
        <f t="shared" si="10"/>
        <v>-3425834.8699125536</v>
      </c>
    </row>
    <row r="74" spans="2:12" x14ac:dyDescent="0.2">
      <c r="B74" s="1">
        <v>71</v>
      </c>
      <c r="C74" s="4" t="s">
        <v>88</v>
      </c>
      <c r="D74" s="1">
        <v>18736133</v>
      </c>
      <c r="E74" s="1">
        <v>8042009</v>
      </c>
      <c r="F74" s="1">
        <v>5414981</v>
      </c>
      <c r="G74" s="1">
        <v>33642080</v>
      </c>
      <c r="H74" s="1">
        <f t="shared" si="7"/>
        <v>0.42922458972723987</v>
      </c>
      <c r="I74" s="1">
        <f t="shared" si="8"/>
        <v>26778142</v>
      </c>
      <c r="J74" s="1">
        <f t="shared" si="6"/>
        <v>36905444.383942813</v>
      </c>
      <c r="K74" s="1">
        <f t="shared" si="9"/>
        <v>3263364.3839428127</v>
      </c>
      <c r="L74" s="1">
        <f t="shared" si="10"/>
        <v>-3263364.3839428127</v>
      </c>
    </row>
    <row r="75" spans="2:12" x14ac:dyDescent="0.2">
      <c r="B75" s="1">
        <v>72</v>
      </c>
      <c r="C75" s="4" t="s">
        <v>89</v>
      </c>
      <c r="D75" s="1">
        <v>17014226</v>
      </c>
      <c r="E75" s="1">
        <v>7010111</v>
      </c>
      <c r="F75" s="1">
        <v>4054557</v>
      </c>
      <c r="G75" s="1">
        <v>31643424</v>
      </c>
      <c r="H75" s="1">
        <f t="shared" si="7"/>
        <v>0.41201468700368737</v>
      </c>
      <c r="I75" s="1">
        <f t="shared" si="8"/>
        <v>24024337</v>
      </c>
      <c r="J75" s="1">
        <f t="shared" si="6"/>
        <v>32700585.983077273</v>
      </c>
      <c r="K75" s="1">
        <f t="shared" si="9"/>
        <v>1057161.9830772728</v>
      </c>
      <c r="L75" s="1">
        <f t="shared" si="10"/>
        <v>-1057161.9830772728</v>
      </c>
    </row>
    <row r="76" spans="2:12" x14ac:dyDescent="0.2">
      <c r="B76" s="1">
        <v>73</v>
      </c>
      <c r="C76" s="4" t="s">
        <v>90</v>
      </c>
      <c r="D76" s="1">
        <v>14757535</v>
      </c>
      <c r="E76" s="1">
        <v>5911449</v>
      </c>
      <c r="F76" s="1">
        <v>2355421</v>
      </c>
      <c r="G76" s="1">
        <v>23024405</v>
      </c>
      <c r="H76" s="1">
        <f t="shared" si="7"/>
        <v>0.40057157242046182</v>
      </c>
      <c r="I76" s="1">
        <f t="shared" si="8"/>
        <v>20668984</v>
      </c>
      <c r="J76" s="1">
        <f t="shared" si="6"/>
        <v>27893456.576840229</v>
      </c>
      <c r="K76" s="1">
        <f t="shared" si="9"/>
        <v>4869051.5768402293</v>
      </c>
      <c r="L76" s="1">
        <f t="shared" si="10"/>
        <v>-4869051.5768402293</v>
      </c>
    </row>
    <row r="77" spans="2:12" x14ac:dyDescent="0.2">
      <c r="B77" s="1">
        <v>74</v>
      </c>
      <c r="C77" s="4" t="s">
        <v>91</v>
      </c>
      <c r="D77" s="1">
        <v>32528016</v>
      </c>
      <c r="E77" s="1">
        <v>13021698</v>
      </c>
      <c r="F77" s="1">
        <v>7476255</v>
      </c>
      <c r="G77" s="1">
        <v>61459198</v>
      </c>
      <c r="H77" s="1">
        <f t="shared" si="7"/>
        <v>0.40032254042177057</v>
      </c>
      <c r="I77" s="1">
        <f t="shared" si="8"/>
        <v>45549714</v>
      </c>
      <c r="J77" s="1">
        <f t="shared" si="6"/>
        <v>61459172.349426515</v>
      </c>
      <c r="K77" s="1">
        <f t="shared" si="9"/>
        <v>25.65057348459959</v>
      </c>
      <c r="L77" s="1">
        <f t="shared" si="10"/>
        <v>25.65057348459959</v>
      </c>
    </row>
    <row r="78" spans="2:12" x14ac:dyDescent="0.2">
      <c r="B78" s="1">
        <v>75</v>
      </c>
      <c r="C78" s="4" t="s">
        <v>92</v>
      </c>
      <c r="D78" s="1">
        <v>17213137</v>
      </c>
      <c r="E78" s="1">
        <v>6808026</v>
      </c>
      <c r="F78" s="1">
        <v>3782592</v>
      </c>
      <c r="G78" s="1">
        <v>30075113</v>
      </c>
      <c r="H78" s="1">
        <f t="shared" si="7"/>
        <v>0.39551338027461236</v>
      </c>
      <c r="I78" s="1">
        <f t="shared" si="8"/>
        <v>24021163</v>
      </c>
      <c r="J78" s="1">
        <f t="shared" si="6"/>
        <v>32292262.794642031</v>
      </c>
      <c r="K78" s="1">
        <f t="shared" si="9"/>
        <v>2217149.7946420312</v>
      </c>
      <c r="L78" s="1">
        <f t="shared" si="10"/>
        <v>-2217149.7946420312</v>
      </c>
    </row>
    <row r="79" spans="2:12" x14ac:dyDescent="0.2">
      <c r="B79" s="1">
        <v>76</v>
      </c>
      <c r="C79" s="4" t="s">
        <v>93</v>
      </c>
      <c r="D79" s="1">
        <v>26068419</v>
      </c>
      <c r="E79" s="1">
        <v>9945321</v>
      </c>
      <c r="F79" s="1">
        <v>6122478</v>
      </c>
      <c r="G79" s="1">
        <v>49227257</v>
      </c>
      <c r="H79" s="1">
        <f t="shared" si="7"/>
        <v>0.38150840678140091</v>
      </c>
      <c r="I79" s="1">
        <f t="shared" si="8"/>
        <v>36013740</v>
      </c>
      <c r="J79" s="1">
        <f t="shared" si="6"/>
        <v>47886168.421308234</v>
      </c>
      <c r="K79" s="1">
        <f t="shared" si="9"/>
        <v>1341088.5786917657</v>
      </c>
      <c r="L79" s="1">
        <f t="shared" si="10"/>
        <v>1341088.5786917657</v>
      </c>
    </row>
  </sheetData>
  <phoneticPr fontId="1" type="noConversion"/>
  <conditionalFormatting sqref="K4:K79">
    <cfRule type="expression" dxfId="3" priority="5" stopIfTrue="1">
      <formula>K4&gt;=2*$L$2</formula>
    </cfRule>
  </conditionalFormatting>
  <printOptions headings="1" gridLines="1"/>
  <pageMargins left="0.75" right="0.75" top="1" bottom="1" header="0.5" footer="0.5"/>
  <pageSetup scale="1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>
    <pageSetUpPr fitToPage="1"/>
  </sheetPr>
  <dimension ref="B1:L79"/>
  <sheetViews>
    <sheetView workbookViewId="0"/>
  </sheetViews>
  <sheetFormatPr defaultRowHeight="12.75" x14ac:dyDescent="0.2"/>
  <cols>
    <col min="1" max="1" width="9.140625" style="1"/>
    <col min="2" max="2" width="4.28515625" style="1" customWidth="1"/>
    <col min="3" max="3" width="34" style="1" bestFit="1" customWidth="1"/>
    <col min="4" max="7" width="9.140625" style="1"/>
    <col min="8" max="9" width="11.42578125" style="1" customWidth="1"/>
    <col min="10" max="10" width="9.140625" style="1"/>
    <col min="11" max="11" width="12.85546875" style="1" customWidth="1"/>
    <col min="12" max="12" width="13.5703125" style="1" customWidth="1"/>
    <col min="13" max="16384" width="9.140625" style="1"/>
  </cols>
  <sheetData>
    <row r="1" spans="2:12" ht="14.25" x14ac:dyDescent="0.2">
      <c r="C1" s="1" t="s">
        <v>22</v>
      </c>
      <c r="H1" s="1" t="s">
        <v>8</v>
      </c>
      <c r="I1" s="1" t="s">
        <v>16</v>
      </c>
      <c r="K1" s="3" t="s">
        <v>10</v>
      </c>
      <c r="L1" s="1" t="s">
        <v>17</v>
      </c>
    </row>
    <row r="2" spans="2:12" x14ac:dyDescent="0.2">
      <c r="H2" s="1">
        <v>1.8396414926566584</v>
      </c>
      <c r="I2" s="1">
        <v>0.28629767275555434</v>
      </c>
      <c r="K2" s="1">
        <f>AVERAGE(K4:K79)</f>
        <v>87363110030765.188</v>
      </c>
      <c r="L2" s="1">
        <f>STDEV(L4:L790)</f>
        <v>9406112.1467975378</v>
      </c>
    </row>
    <row r="3" spans="2:12" x14ac:dyDescent="0.2">
      <c r="C3" s="1" t="s">
        <v>9</v>
      </c>
      <c r="D3" s="1" t="s">
        <v>11</v>
      </c>
      <c r="E3" s="1" t="s">
        <v>12</v>
      </c>
      <c r="F3" s="1" t="s">
        <v>13</v>
      </c>
      <c r="G3" s="1" t="s">
        <v>14</v>
      </c>
      <c r="H3" s="1" t="s">
        <v>21</v>
      </c>
      <c r="I3" s="1" t="s">
        <v>15</v>
      </c>
      <c r="J3" s="1" t="s">
        <v>18</v>
      </c>
      <c r="K3" s="1" t="s">
        <v>19</v>
      </c>
      <c r="L3" s="2" t="s">
        <v>20</v>
      </c>
    </row>
    <row r="4" spans="2:12" x14ac:dyDescent="0.2">
      <c r="B4" s="1">
        <v>1</v>
      </c>
      <c r="C4" s="1" t="s">
        <v>23</v>
      </c>
      <c r="D4" s="1">
        <v>2321246</v>
      </c>
      <c r="E4" s="1">
        <v>3217185</v>
      </c>
      <c r="F4" s="1">
        <v>2097738</v>
      </c>
      <c r="G4" s="1">
        <v>19964720</v>
      </c>
      <c r="H4" s="1">
        <f>E4/D4</f>
        <v>1.3859733091624067</v>
      </c>
      <c r="I4" s="1">
        <f>SUM(D4:E4)</f>
        <v>5538431</v>
      </c>
      <c r="J4" s="1">
        <f t="shared" ref="J4:J35" si="0">a*SUM(D4:E4)*(H4^alfa)</f>
        <v>11186752.619935609</v>
      </c>
      <c r="K4" s="1">
        <f>(G4-J4)^2</f>
        <v>77052711325474.5</v>
      </c>
      <c r="L4" s="1">
        <f>G4-J4</f>
        <v>8777967.3800643906</v>
      </c>
    </row>
    <row r="5" spans="2:12" x14ac:dyDescent="0.2">
      <c r="B5" s="1">
        <v>2</v>
      </c>
      <c r="C5" s="1" t="s">
        <v>24</v>
      </c>
      <c r="D5" s="1">
        <v>2073437</v>
      </c>
      <c r="E5" s="1">
        <v>2443280</v>
      </c>
      <c r="F5" s="1">
        <v>1470492</v>
      </c>
      <c r="G5" s="1">
        <v>8527183</v>
      </c>
      <c r="H5" s="1">
        <f t="shared" ref="H5:H68" si="1">E5/D5</f>
        <v>1.178371949569724</v>
      </c>
      <c r="I5" s="1">
        <f t="shared" ref="I5:I68" si="2">SUM(D5:E5)</f>
        <v>4516717</v>
      </c>
      <c r="J5" s="1">
        <f t="shared" si="0"/>
        <v>8708915.1774429921</v>
      </c>
      <c r="K5" s="1">
        <f t="shared" ref="K5:K68" si="3">(G5-J5)^2</f>
        <v>33026584318.171169</v>
      </c>
      <c r="L5" s="1">
        <f t="shared" ref="L5:L68" si="4">G5-J5</f>
        <v>-181732.17744299211</v>
      </c>
    </row>
    <row r="6" spans="2:12" x14ac:dyDescent="0.2">
      <c r="B6" s="1">
        <v>3</v>
      </c>
      <c r="C6" s="1" t="s">
        <v>25</v>
      </c>
      <c r="D6" s="1">
        <v>8557630</v>
      </c>
      <c r="E6" s="1">
        <v>9821030</v>
      </c>
      <c r="F6" s="1">
        <v>4126600</v>
      </c>
      <c r="G6" s="1">
        <v>29370520</v>
      </c>
      <c r="H6" s="1">
        <f t="shared" si="1"/>
        <v>1.147634333337618</v>
      </c>
      <c r="I6" s="1">
        <f t="shared" si="2"/>
        <v>18378660</v>
      </c>
      <c r="J6" s="1">
        <f t="shared" si="0"/>
        <v>35169699.052888058</v>
      </c>
      <c r="K6" s="1">
        <f t="shared" si="3"/>
        <v>33630477687455.637</v>
      </c>
      <c r="L6" s="1">
        <f t="shared" si="4"/>
        <v>-5799179.0528880581</v>
      </c>
    </row>
    <row r="7" spans="2:12" x14ac:dyDescent="0.2">
      <c r="B7" s="1">
        <v>4</v>
      </c>
      <c r="C7" s="1" t="s">
        <v>2</v>
      </c>
      <c r="D7" s="1">
        <v>3684621</v>
      </c>
      <c r="E7" s="1">
        <v>4151226</v>
      </c>
      <c r="F7" s="1">
        <v>2782555</v>
      </c>
      <c r="G7" s="1">
        <v>27265504</v>
      </c>
      <c r="H7" s="1">
        <f t="shared" si="1"/>
        <v>1.1266358195320496</v>
      </c>
      <c r="I7" s="1">
        <f t="shared" si="2"/>
        <v>7835847</v>
      </c>
      <c r="J7" s="1">
        <f t="shared" si="0"/>
        <v>14915734.872549737</v>
      </c>
      <c r="K7" s="1">
        <f t="shared" si="3"/>
        <v>152516797501323.63</v>
      </c>
      <c r="L7" s="1">
        <f t="shared" si="4"/>
        <v>12349769.127450263</v>
      </c>
    </row>
    <row r="8" spans="2:12" x14ac:dyDescent="0.2">
      <c r="B8" s="1">
        <v>5</v>
      </c>
      <c r="C8" s="1" t="s">
        <v>26</v>
      </c>
      <c r="D8" s="1">
        <v>13832786</v>
      </c>
      <c r="E8" s="1">
        <v>15035649</v>
      </c>
      <c r="F8" s="1">
        <v>9015854</v>
      </c>
      <c r="G8" s="1">
        <v>50699555</v>
      </c>
      <c r="H8" s="1">
        <f t="shared" si="1"/>
        <v>1.086957392386465</v>
      </c>
      <c r="I8" s="1">
        <f t="shared" si="2"/>
        <v>28868435</v>
      </c>
      <c r="J8" s="1">
        <f t="shared" si="0"/>
        <v>54390618.518551446</v>
      </c>
      <c r="K8" s="1">
        <f t="shared" si="3"/>
        <v>13623949897981.385</v>
      </c>
      <c r="L8" s="1">
        <f t="shared" si="4"/>
        <v>-3691063.5185514465</v>
      </c>
    </row>
    <row r="9" spans="2:12" x14ac:dyDescent="0.2">
      <c r="B9" s="1">
        <v>6</v>
      </c>
      <c r="C9" s="1" t="s">
        <v>27</v>
      </c>
      <c r="D9" s="1">
        <v>1533927</v>
      </c>
      <c r="E9" s="1">
        <v>1608920</v>
      </c>
      <c r="F9" s="1">
        <v>1904085</v>
      </c>
      <c r="G9" s="1">
        <v>6219382</v>
      </c>
      <c r="H9" s="1">
        <f t="shared" si="1"/>
        <v>1.0488895495026818</v>
      </c>
      <c r="I9" s="1">
        <f t="shared" si="2"/>
        <v>3142847</v>
      </c>
      <c r="J9" s="1">
        <f t="shared" si="0"/>
        <v>5861264.4606276611</v>
      </c>
      <c r="K9" s="1">
        <f t="shared" si="3"/>
        <v>128248172006.09871</v>
      </c>
      <c r="L9" s="1">
        <f t="shared" si="4"/>
        <v>358117.53937233891</v>
      </c>
    </row>
    <row r="10" spans="2:12" x14ac:dyDescent="0.2">
      <c r="B10" s="1">
        <v>7</v>
      </c>
      <c r="C10" s="1" t="s">
        <v>28</v>
      </c>
      <c r="D10" s="1">
        <v>2853430</v>
      </c>
      <c r="E10" s="1">
        <v>2859733</v>
      </c>
      <c r="F10" s="1">
        <v>1941677</v>
      </c>
      <c r="G10" s="1">
        <v>21949644</v>
      </c>
      <c r="H10" s="1">
        <f t="shared" si="1"/>
        <v>1.0022089204921796</v>
      </c>
      <c r="I10" s="1">
        <f t="shared" si="2"/>
        <v>5713163</v>
      </c>
      <c r="J10" s="1">
        <f t="shared" si="0"/>
        <v>10516813.201430602</v>
      </c>
      <c r="K10" s="1">
        <f t="shared" si="3"/>
        <v>130709620068716.98</v>
      </c>
      <c r="L10" s="1">
        <f t="shared" si="4"/>
        <v>11432830.798569398</v>
      </c>
    </row>
    <row r="11" spans="2:12" x14ac:dyDescent="0.2">
      <c r="B11" s="1">
        <v>8</v>
      </c>
      <c r="C11" s="1" t="s">
        <v>29</v>
      </c>
      <c r="D11" s="1">
        <v>11554015</v>
      </c>
      <c r="E11" s="1">
        <v>11428335</v>
      </c>
      <c r="F11" s="1">
        <v>6324015</v>
      </c>
      <c r="G11" s="1">
        <v>39453765</v>
      </c>
      <c r="H11" s="1">
        <f t="shared" si="1"/>
        <v>0.98912239598096419</v>
      </c>
      <c r="I11" s="1">
        <f t="shared" si="2"/>
        <v>22982350</v>
      </c>
      <c r="J11" s="1">
        <f t="shared" si="0"/>
        <v>42147102.835926995</v>
      </c>
      <c r="K11" s="1">
        <f t="shared" si="3"/>
        <v>7254068698435.9072</v>
      </c>
      <c r="L11" s="1">
        <f t="shared" si="4"/>
        <v>-2693337.8359269947</v>
      </c>
    </row>
    <row r="12" spans="2:12" x14ac:dyDescent="0.2">
      <c r="B12" s="1">
        <v>9</v>
      </c>
      <c r="C12" s="1" t="s">
        <v>30</v>
      </c>
      <c r="D12" s="1">
        <v>47211490</v>
      </c>
      <c r="E12" s="1">
        <v>38695582</v>
      </c>
      <c r="F12" s="1">
        <v>23006447</v>
      </c>
      <c r="G12" s="1">
        <v>185429993</v>
      </c>
      <c r="H12" s="1">
        <f t="shared" si="1"/>
        <v>0.81962213012129037</v>
      </c>
      <c r="I12" s="1">
        <f t="shared" si="2"/>
        <v>85907072</v>
      </c>
      <c r="J12" s="1">
        <f t="shared" si="0"/>
        <v>149289722.22840598</v>
      </c>
      <c r="K12" s="1">
        <f t="shared" si="3"/>
        <v>1306119171444132.8</v>
      </c>
      <c r="L12" s="1">
        <f t="shared" si="4"/>
        <v>36140270.771594018</v>
      </c>
    </row>
    <row r="13" spans="2:12" x14ac:dyDescent="0.2">
      <c r="B13" s="1">
        <v>10</v>
      </c>
      <c r="C13" s="1" t="s">
        <v>32</v>
      </c>
      <c r="D13" s="1">
        <v>8315581</v>
      </c>
      <c r="E13" s="1">
        <v>6303148</v>
      </c>
      <c r="F13" s="1">
        <v>4619148</v>
      </c>
      <c r="G13" s="1">
        <v>28593343</v>
      </c>
      <c r="H13" s="1">
        <f t="shared" si="1"/>
        <v>0.75799249625492193</v>
      </c>
      <c r="I13" s="1">
        <f t="shared" si="2"/>
        <v>14618729</v>
      </c>
      <c r="J13" s="1">
        <f t="shared" si="0"/>
        <v>24842262.953145299</v>
      </c>
      <c r="K13" s="1">
        <f t="shared" si="3"/>
        <v>14070601517911.465</v>
      </c>
      <c r="L13" s="1">
        <f t="shared" si="4"/>
        <v>3751080.0468547009</v>
      </c>
    </row>
    <row r="14" spans="2:12" x14ac:dyDescent="0.2">
      <c r="B14" s="1">
        <v>11</v>
      </c>
      <c r="C14" s="1" t="s">
        <v>33</v>
      </c>
      <c r="D14" s="1">
        <v>8514122</v>
      </c>
      <c r="E14" s="1">
        <v>6408153</v>
      </c>
      <c r="F14" s="1">
        <v>5358838</v>
      </c>
      <c r="G14" s="1">
        <v>27476757</v>
      </c>
      <c r="H14" s="1">
        <f t="shared" si="1"/>
        <v>0.75264989155663964</v>
      </c>
      <c r="I14" s="1">
        <f t="shared" si="2"/>
        <v>14922275</v>
      </c>
      <c r="J14" s="1">
        <f t="shared" si="0"/>
        <v>25306792.243438032</v>
      </c>
      <c r="K14" s="1">
        <f t="shared" si="3"/>
        <v>4708747044721.043</v>
      </c>
      <c r="L14" s="1">
        <f t="shared" si="4"/>
        <v>2169964.7565619685</v>
      </c>
    </row>
    <row r="15" spans="2:12" x14ac:dyDescent="0.2">
      <c r="B15" s="1">
        <v>12</v>
      </c>
      <c r="C15" s="1" t="s">
        <v>34</v>
      </c>
      <c r="D15" s="1">
        <v>80027814</v>
      </c>
      <c r="E15" s="1">
        <v>60003949</v>
      </c>
      <c r="F15" s="1">
        <v>21002876</v>
      </c>
      <c r="G15" s="1">
        <v>198828485</v>
      </c>
      <c r="H15" s="1">
        <f t="shared" si="1"/>
        <v>0.74978867972077812</v>
      </c>
      <c r="I15" s="1">
        <f t="shared" si="2"/>
        <v>140031763</v>
      </c>
      <c r="J15" s="1">
        <f t="shared" si="0"/>
        <v>237222044.84382489</v>
      </c>
      <c r="K15" s="1">
        <f t="shared" si="3"/>
        <v>1474065437481363.3</v>
      </c>
      <c r="L15" s="1">
        <f t="shared" si="4"/>
        <v>-38393559.843824893</v>
      </c>
    </row>
    <row r="16" spans="2:12" x14ac:dyDescent="0.2">
      <c r="B16" s="1">
        <v>13</v>
      </c>
      <c r="C16" s="1" t="s">
        <v>35</v>
      </c>
      <c r="D16" s="1">
        <v>16021684</v>
      </c>
      <c r="E16" s="1">
        <v>11703657</v>
      </c>
      <c r="F16" s="1">
        <v>8076763</v>
      </c>
      <c r="G16" s="1">
        <v>56652477</v>
      </c>
      <c r="H16" s="1">
        <f t="shared" si="1"/>
        <v>0.73048856786839633</v>
      </c>
      <c r="I16" s="1">
        <f t="shared" si="2"/>
        <v>27725341</v>
      </c>
      <c r="J16" s="1">
        <f t="shared" si="0"/>
        <v>46618997.840505958</v>
      </c>
      <c r="K16" s="1">
        <f t="shared" si="3"/>
        <v>100670704044001.28</v>
      </c>
      <c r="L16" s="1">
        <f t="shared" si="4"/>
        <v>10033479.159494042</v>
      </c>
    </row>
    <row r="17" spans="2:12" x14ac:dyDescent="0.2">
      <c r="B17" s="1">
        <v>14</v>
      </c>
      <c r="C17" s="1" t="s">
        <v>36</v>
      </c>
      <c r="D17" s="1">
        <v>12177488</v>
      </c>
      <c r="E17" s="1">
        <v>8836201</v>
      </c>
      <c r="F17" s="1">
        <v>5542525</v>
      </c>
      <c r="G17" s="1">
        <v>32043262</v>
      </c>
      <c r="H17" s="1">
        <f t="shared" si="1"/>
        <v>0.72561771360398797</v>
      </c>
      <c r="I17" s="1">
        <f t="shared" si="2"/>
        <v>21013689</v>
      </c>
      <c r="J17" s="1">
        <f t="shared" si="0"/>
        <v>35266022.963493288</v>
      </c>
      <c r="K17" s="1">
        <f t="shared" si="3"/>
        <v>10386188227816.184</v>
      </c>
      <c r="L17" s="1">
        <f t="shared" si="4"/>
        <v>-3222760.9634932876</v>
      </c>
    </row>
    <row r="18" spans="2:12" x14ac:dyDescent="0.2">
      <c r="B18" s="1">
        <v>15</v>
      </c>
      <c r="C18" s="4" t="s">
        <v>42</v>
      </c>
      <c r="D18" s="1">
        <v>10108333</v>
      </c>
      <c r="E18" s="1">
        <v>7284214</v>
      </c>
      <c r="F18" s="1">
        <v>4652393</v>
      </c>
      <c r="G18" s="1">
        <v>27816421</v>
      </c>
      <c r="H18" s="1">
        <f t="shared" si="1"/>
        <v>0.72061476407633185</v>
      </c>
      <c r="I18" s="1">
        <f t="shared" si="2"/>
        <v>17392547</v>
      </c>
      <c r="J18" s="1">
        <f t="shared" si="0"/>
        <v>29131116.277005956</v>
      </c>
      <c r="K18" s="1">
        <f t="shared" si="3"/>
        <v>1728423671381.7664</v>
      </c>
      <c r="L18" s="1">
        <f t="shared" si="4"/>
        <v>-1314695.2770059556</v>
      </c>
    </row>
    <row r="19" spans="2:12" x14ac:dyDescent="0.2">
      <c r="B19" s="1">
        <v>16</v>
      </c>
      <c r="C19" s="1" t="s">
        <v>43</v>
      </c>
      <c r="D19" s="1">
        <v>9007833</v>
      </c>
      <c r="E19" s="1">
        <v>6478078</v>
      </c>
      <c r="F19" s="1">
        <v>5426096</v>
      </c>
      <c r="G19" s="1">
        <v>22933345</v>
      </c>
      <c r="H19" s="1">
        <f t="shared" si="1"/>
        <v>0.71916053505876498</v>
      </c>
      <c r="I19" s="1">
        <f t="shared" si="2"/>
        <v>15485911</v>
      </c>
      <c r="J19" s="1">
        <f t="shared" si="0"/>
        <v>25922657.901118856</v>
      </c>
      <c r="K19" s="1">
        <f t="shared" si="3"/>
        <v>8935991620795.6309</v>
      </c>
      <c r="L19" s="1">
        <f t="shared" si="4"/>
        <v>-2989312.9011188559</v>
      </c>
    </row>
    <row r="20" spans="2:12" x14ac:dyDescent="0.2">
      <c r="B20" s="1">
        <v>17</v>
      </c>
      <c r="C20" s="4" t="s">
        <v>44</v>
      </c>
      <c r="D20" s="1">
        <v>14065277</v>
      </c>
      <c r="E20" s="1">
        <v>10013104</v>
      </c>
      <c r="F20" s="1">
        <v>7554263</v>
      </c>
      <c r="G20" s="1">
        <v>37456921</v>
      </c>
      <c r="H20" s="1">
        <f t="shared" si="1"/>
        <v>0.7119023677955294</v>
      </c>
      <c r="I20" s="1">
        <f t="shared" si="2"/>
        <v>24078381</v>
      </c>
      <c r="J20" s="1">
        <f t="shared" si="0"/>
        <v>40189147.43550206</v>
      </c>
      <c r="K20" s="1">
        <f t="shared" si="3"/>
        <v>7465061294856.291</v>
      </c>
      <c r="L20" s="1">
        <f t="shared" si="4"/>
        <v>-2732226.4355020598</v>
      </c>
    </row>
    <row r="21" spans="2:12" x14ac:dyDescent="0.2">
      <c r="B21" s="1">
        <v>18</v>
      </c>
      <c r="C21" s="4" t="s">
        <v>45</v>
      </c>
      <c r="D21" s="1">
        <v>20212543</v>
      </c>
      <c r="E21" s="1">
        <v>14208525</v>
      </c>
      <c r="F21" s="1">
        <v>8488331</v>
      </c>
      <c r="G21" s="1">
        <v>57218634</v>
      </c>
      <c r="H21" s="1">
        <f t="shared" si="1"/>
        <v>0.70295583292018227</v>
      </c>
      <c r="I21" s="1">
        <f t="shared" si="2"/>
        <v>34421068</v>
      </c>
      <c r="J21" s="1">
        <f t="shared" si="0"/>
        <v>57244450.581798375</v>
      </c>
      <c r="K21" s="1">
        <f t="shared" si="3"/>
        <v>666495895.75216937</v>
      </c>
      <c r="L21" s="1">
        <f t="shared" si="4"/>
        <v>-25816.581798374653</v>
      </c>
    </row>
    <row r="22" spans="2:12" x14ac:dyDescent="0.2">
      <c r="B22" s="1">
        <v>19</v>
      </c>
      <c r="C22" s="1" t="s">
        <v>31</v>
      </c>
      <c r="D22" s="1">
        <v>15053226</v>
      </c>
      <c r="E22" s="1">
        <v>10529180</v>
      </c>
      <c r="F22" s="1">
        <v>4418401</v>
      </c>
      <c r="G22" s="1">
        <v>33993105</v>
      </c>
      <c r="H22" s="1">
        <f t="shared" si="1"/>
        <v>0.6994633575553838</v>
      </c>
      <c r="I22" s="1">
        <f t="shared" si="2"/>
        <v>25582406</v>
      </c>
      <c r="J22" s="1">
        <f t="shared" si="0"/>
        <v>42484562.971308649</v>
      </c>
      <c r="K22" s="1">
        <f t="shared" si="3"/>
        <v>72104858478501.188</v>
      </c>
      <c r="L22" s="1">
        <f t="shared" si="4"/>
        <v>-8491457.9713086486</v>
      </c>
    </row>
    <row r="23" spans="2:12" x14ac:dyDescent="0.2">
      <c r="B23" s="1">
        <v>20</v>
      </c>
      <c r="C23" s="4" t="s">
        <v>46</v>
      </c>
      <c r="D23" s="1">
        <v>3818623</v>
      </c>
      <c r="E23" s="1">
        <v>2646422</v>
      </c>
      <c r="F23" s="1">
        <v>2121159</v>
      </c>
      <c r="G23" s="1">
        <v>10596087</v>
      </c>
      <c r="H23" s="1">
        <f t="shared" si="1"/>
        <v>0.69303044579158513</v>
      </c>
      <c r="I23" s="1">
        <f t="shared" si="2"/>
        <v>6465045</v>
      </c>
      <c r="J23" s="1">
        <f t="shared" si="0"/>
        <v>10708102.180228055</v>
      </c>
      <c r="K23" s="1">
        <f t="shared" si="3"/>
        <v>12547400601.523537</v>
      </c>
      <c r="L23" s="1">
        <f t="shared" si="4"/>
        <v>-112015.18022805452</v>
      </c>
    </row>
    <row r="24" spans="2:12" x14ac:dyDescent="0.2">
      <c r="B24" s="1">
        <v>21</v>
      </c>
      <c r="C24" s="4" t="s">
        <v>47</v>
      </c>
      <c r="D24" s="1">
        <v>9307394</v>
      </c>
      <c r="E24" s="1">
        <v>6362457</v>
      </c>
      <c r="F24" s="1">
        <v>3624487</v>
      </c>
      <c r="G24" s="1">
        <v>23920680</v>
      </c>
      <c r="H24" s="1">
        <f t="shared" si="1"/>
        <v>0.68359166916109926</v>
      </c>
      <c r="I24" s="1">
        <f t="shared" si="2"/>
        <v>15669851</v>
      </c>
      <c r="J24" s="1">
        <f t="shared" si="0"/>
        <v>25852393.670977022</v>
      </c>
      <c r="K24" s="1">
        <f t="shared" si="3"/>
        <v>3731517706639.5244</v>
      </c>
      <c r="L24" s="1">
        <f t="shared" si="4"/>
        <v>-1931713.6709770225</v>
      </c>
    </row>
    <row r="25" spans="2:12" x14ac:dyDescent="0.2">
      <c r="B25" s="1">
        <v>22</v>
      </c>
      <c r="C25" s="4" t="s">
        <v>48</v>
      </c>
      <c r="D25" s="1">
        <v>11208851</v>
      </c>
      <c r="E25" s="1">
        <v>7364011</v>
      </c>
      <c r="F25" s="1">
        <v>4870476</v>
      </c>
      <c r="G25" s="1">
        <v>26370560</v>
      </c>
      <c r="H25" s="1">
        <f t="shared" si="1"/>
        <v>0.65698179055105643</v>
      </c>
      <c r="I25" s="1">
        <f t="shared" si="2"/>
        <v>18572862</v>
      </c>
      <c r="J25" s="1">
        <f t="shared" si="0"/>
        <v>30295489.356217951</v>
      </c>
      <c r="K25" s="1">
        <f t="shared" si="3"/>
        <v>15405070451301.455</v>
      </c>
      <c r="L25" s="1">
        <f t="shared" si="4"/>
        <v>-3924929.3562179506</v>
      </c>
    </row>
    <row r="26" spans="2:12" x14ac:dyDescent="0.2">
      <c r="B26" s="1">
        <v>23</v>
      </c>
      <c r="C26" s="4" t="s">
        <v>49</v>
      </c>
      <c r="D26" s="1">
        <v>46312454</v>
      </c>
      <c r="E26" s="1">
        <v>30056721</v>
      </c>
      <c r="F26" s="1">
        <v>18135449</v>
      </c>
      <c r="G26" s="1">
        <v>133604459</v>
      </c>
      <c r="H26" s="1">
        <f t="shared" si="1"/>
        <v>0.64899866891095859</v>
      </c>
      <c r="I26" s="1">
        <f t="shared" si="2"/>
        <v>76369175</v>
      </c>
      <c r="J26" s="1">
        <f t="shared" si="0"/>
        <v>124135824.77301809</v>
      </c>
      <c r="K26" s="1">
        <f t="shared" si="3"/>
        <v>89655034124373.281</v>
      </c>
      <c r="L26" s="1">
        <f t="shared" si="4"/>
        <v>9468634.2269819081</v>
      </c>
    </row>
    <row r="27" spans="2:12" x14ac:dyDescent="0.2">
      <c r="B27" s="1">
        <v>24</v>
      </c>
      <c r="C27" s="4" t="s">
        <v>50</v>
      </c>
      <c r="D27" s="1">
        <v>10216025</v>
      </c>
      <c r="E27" s="1">
        <v>6618465</v>
      </c>
      <c r="F27" s="1">
        <v>4023320</v>
      </c>
      <c r="G27" s="1">
        <v>23623300</v>
      </c>
      <c r="H27" s="1">
        <f t="shared" si="1"/>
        <v>0.64785129245474637</v>
      </c>
      <c r="I27" s="1">
        <f t="shared" si="2"/>
        <v>16834490</v>
      </c>
      <c r="J27" s="1">
        <f t="shared" si="0"/>
        <v>27350104.245460168</v>
      </c>
      <c r="K27" s="1">
        <f t="shared" si="3"/>
        <v>13889069883979.928</v>
      </c>
      <c r="L27" s="1">
        <f t="shared" si="4"/>
        <v>-3726804.2454601675</v>
      </c>
    </row>
    <row r="28" spans="2:12" x14ac:dyDescent="0.2">
      <c r="B28" s="1">
        <v>25</v>
      </c>
      <c r="C28" s="4" t="s">
        <v>51</v>
      </c>
      <c r="D28" s="1">
        <v>17128062</v>
      </c>
      <c r="E28" s="1">
        <v>11068372</v>
      </c>
      <c r="F28" s="1">
        <v>9008285</v>
      </c>
      <c r="G28" s="1">
        <v>52051137</v>
      </c>
      <c r="H28" s="1">
        <f t="shared" si="1"/>
        <v>0.64621274724484301</v>
      </c>
      <c r="I28" s="1">
        <f t="shared" si="2"/>
        <v>28196434</v>
      </c>
      <c r="J28" s="1">
        <f t="shared" si="0"/>
        <v>45776052.221812643</v>
      </c>
      <c r="K28" s="1">
        <f t="shared" si="3"/>
        <v>39376688973438.672</v>
      </c>
      <c r="L28" s="1">
        <f t="shared" si="4"/>
        <v>6275084.7781873569</v>
      </c>
    </row>
    <row r="29" spans="2:12" x14ac:dyDescent="0.2">
      <c r="B29" s="1">
        <v>26</v>
      </c>
      <c r="C29" s="4" t="s">
        <v>52</v>
      </c>
      <c r="D29" s="1">
        <v>12179420</v>
      </c>
      <c r="E29" s="1">
        <v>7833279</v>
      </c>
      <c r="F29" s="1">
        <v>4373565</v>
      </c>
      <c r="G29" s="1">
        <v>27914969</v>
      </c>
      <c r="H29" s="1">
        <f t="shared" si="1"/>
        <v>0.64315698120271736</v>
      </c>
      <c r="I29" s="1">
        <f t="shared" si="2"/>
        <v>20012699</v>
      </c>
      <c r="J29" s="1">
        <f t="shared" si="0"/>
        <v>32445947.388569862</v>
      </c>
      <c r="K29" s="1">
        <f t="shared" si="3"/>
        <v>20529765157687.141</v>
      </c>
      <c r="L29" s="1">
        <f t="shared" si="4"/>
        <v>-4530978.3885698617</v>
      </c>
    </row>
    <row r="30" spans="2:12" x14ac:dyDescent="0.2">
      <c r="B30" s="1">
        <v>27</v>
      </c>
      <c r="C30" s="4" t="s">
        <v>53</v>
      </c>
      <c r="D30" s="1">
        <v>15058432</v>
      </c>
      <c r="E30" s="1">
        <v>9615436</v>
      </c>
      <c r="F30" s="1">
        <v>3855353</v>
      </c>
      <c r="G30" s="1">
        <v>30474939</v>
      </c>
      <c r="H30" s="1">
        <f t="shared" si="1"/>
        <v>0.63854164895787291</v>
      </c>
      <c r="I30" s="1">
        <f t="shared" si="2"/>
        <v>24673868</v>
      </c>
      <c r="J30" s="1">
        <f t="shared" si="0"/>
        <v>39920554.329999924</v>
      </c>
      <c r="K30" s="1">
        <f t="shared" si="3"/>
        <v>89219648962329.563</v>
      </c>
      <c r="L30" s="1">
        <f t="shared" si="4"/>
        <v>-9445615.3299999237</v>
      </c>
    </row>
    <row r="31" spans="2:12" x14ac:dyDescent="0.2">
      <c r="B31" s="1">
        <v>28</v>
      </c>
      <c r="C31" s="4" t="s">
        <v>54</v>
      </c>
      <c r="D31" s="1">
        <v>90294621</v>
      </c>
      <c r="E31" s="1">
        <v>57487755</v>
      </c>
      <c r="F31" s="1">
        <v>23642327</v>
      </c>
      <c r="G31" s="1">
        <v>229623975</v>
      </c>
      <c r="H31" s="1">
        <f t="shared" si="1"/>
        <v>0.63666865604319889</v>
      </c>
      <c r="I31" s="1">
        <f t="shared" si="2"/>
        <v>147782376</v>
      </c>
      <c r="J31" s="1">
        <f t="shared" si="0"/>
        <v>238900315.79163149</v>
      </c>
      <c r="K31" s="1">
        <f t="shared" si="3"/>
        <v>86050498482486.344</v>
      </c>
      <c r="L31" s="1">
        <f t="shared" si="4"/>
        <v>-9276340.79163149</v>
      </c>
    </row>
    <row r="32" spans="2:12" x14ac:dyDescent="0.2">
      <c r="B32" s="1">
        <v>29</v>
      </c>
      <c r="C32" s="1" t="s">
        <v>55</v>
      </c>
      <c r="D32" s="1">
        <v>9725408</v>
      </c>
      <c r="E32" s="1">
        <v>6125410</v>
      </c>
      <c r="F32" s="1">
        <v>4744908</v>
      </c>
      <c r="G32" s="1">
        <v>26171066</v>
      </c>
      <c r="H32" s="1">
        <f t="shared" si="1"/>
        <v>0.62983578683794039</v>
      </c>
      <c r="I32" s="1">
        <f t="shared" si="2"/>
        <v>15850818</v>
      </c>
      <c r="J32" s="1">
        <f t="shared" si="0"/>
        <v>25544895.394411109</v>
      </c>
      <c r="K32" s="1">
        <f t="shared" si="3"/>
        <v>392089627303.55798</v>
      </c>
      <c r="L32" s="1">
        <f t="shared" si="4"/>
        <v>626170.60558889061</v>
      </c>
    </row>
    <row r="33" spans="2:12" x14ac:dyDescent="0.2">
      <c r="B33" s="1">
        <v>30</v>
      </c>
      <c r="C33" s="4" t="s">
        <v>56</v>
      </c>
      <c r="D33" s="1">
        <v>8640422</v>
      </c>
      <c r="E33" s="1">
        <v>5377031</v>
      </c>
      <c r="F33" s="1">
        <v>4008337</v>
      </c>
      <c r="G33" s="1">
        <v>21286119</v>
      </c>
      <c r="H33" s="1">
        <f t="shared" si="1"/>
        <v>0.6223111556356854</v>
      </c>
      <c r="I33" s="1">
        <f t="shared" si="2"/>
        <v>14017453</v>
      </c>
      <c r="J33" s="1">
        <f t="shared" si="0"/>
        <v>22512677.829136886</v>
      </c>
      <c r="K33" s="1">
        <f t="shared" si="3"/>
        <v>1504446561333.6479</v>
      </c>
      <c r="L33" s="1">
        <f t="shared" si="4"/>
        <v>-1226558.8291368857</v>
      </c>
    </row>
    <row r="34" spans="2:12" x14ac:dyDescent="0.2">
      <c r="B34" s="1">
        <v>31</v>
      </c>
      <c r="C34" s="1" t="s">
        <v>5</v>
      </c>
      <c r="D34" s="1">
        <v>114844116</v>
      </c>
      <c r="E34" s="1">
        <v>71417527</v>
      </c>
      <c r="F34" s="1">
        <v>45036912</v>
      </c>
      <c r="G34" s="1">
        <v>310039000</v>
      </c>
      <c r="H34" s="1">
        <f t="shared" si="1"/>
        <v>0.62186491992328108</v>
      </c>
      <c r="I34" s="1">
        <f t="shared" si="2"/>
        <v>186261643</v>
      </c>
      <c r="J34" s="1">
        <f t="shared" si="0"/>
        <v>299083385.19561893</v>
      </c>
      <c r="K34" s="1">
        <f t="shared" si="3"/>
        <v>120025495741973.72</v>
      </c>
      <c r="L34" s="1">
        <f t="shared" si="4"/>
        <v>10955614.804381073</v>
      </c>
    </row>
    <row r="35" spans="2:12" x14ac:dyDescent="0.2">
      <c r="B35" s="1">
        <v>32</v>
      </c>
      <c r="C35" s="4" t="s">
        <v>57</v>
      </c>
      <c r="D35" s="1">
        <v>31178526</v>
      </c>
      <c r="E35" s="1">
        <v>19230111</v>
      </c>
      <c r="F35" s="1">
        <v>13456325</v>
      </c>
      <c r="G35" s="1">
        <v>83065451</v>
      </c>
      <c r="H35" s="1">
        <f t="shared" si="1"/>
        <v>0.61677421825521839</v>
      </c>
      <c r="I35" s="1">
        <f t="shared" si="2"/>
        <v>50408637</v>
      </c>
      <c r="J35" s="1">
        <f t="shared" si="0"/>
        <v>80751718.584431246</v>
      </c>
      <c r="K35" s="1">
        <f t="shared" si="3"/>
        <v>5353357690853.6221</v>
      </c>
      <c r="L35" s="1">
        <f t="shared" si="4"/>
        <v>2313732.4155687541</v>
      </c>
    </row>
    <row r="36" spans="2:12" x14ac:dyDescent="0.2">
      <c r="B36" s="1">
        <v>33</v>
      </c>
      <c r="C36" s="1" t="s">
        <v>58</v>
      </c>
      <c r="D36" s="1">
        <v>35260212</v>
      </c>
      <c r="E36" s="1">
        <v>21515886</v>
      </c>
      <c r="F36" s="1">
        <v>12636421</v>
      </c>
      <c r="G36" s="1">
        <v>86986269</v>
      </c>
      <c r="H36" s="1">
        <f t="shared" si="1"/>
        <v>0.6102029675828381</v>
      </c>
      <c r="I36" s="1">
        <f t="shared" si="2"/>
        <v>56776098</v>
      </c>
      <c r="J36" s="1">
        <f t="shared" ref="J36:J67" si="5">a*SUM(D36:E36)*(H36^alfa)</f>
        <v>90673532.191028565</v>
      </c>
      <c r="K36" s="1">
        <f t="shared" si="3"/>
        <v>13595909839914.156</v>
      </c>
      <c r="L36" s="1">
        <f t="shared" si="4"/>
        <v>-3687263.1910285652</v>
      </c>
    </row>
    <row r="37" spans="2:12" x14ac:dyDescent="0.2">
      <c r="B37" s="1">
        <v>34</v>
      </c>
      <c r="C37" s="4" t="s">
        <v>59</v>
      </c>
      <c r="D37" s="1">
        <v>12037685</v>
      </c>
      <c r="E37" s="1">
        <v>7301145</v>
      </c>
      <c r="F37" s="1">
        <v>4424295</v>
      </c>
      <c r="G37" s="1">
        <v>26753905</v>
      </c>
      <c r="H37" s="1">
        <f t="shared" si="1"/>
        <v>0.6065240118843449</v>
      </c>
      <c r="I37" s="1">
        <f t="shared" si="2"/>
        <v>19338830</v>
      </c>
      <c r="J37" s="1">
        <f t="shared" si="5"/>
        <v>30831402.404413428</v>
      </c>
      <c r="K37" s="1">
        <f t="shared" si="3"/>
        <v>16625985082998.244</v>
      </c>
      <c r="L37" s="1">
        <f t="shared" si="4"/>
        <v>-4077497.4044134282</v>
      </c>
    </row>
    <row r="38" spans="2:12" x14ac:dyDescent="0.2">
      <c r="B38" s="1">
        <v>35</v>
      </c>
      <c r="C38" s="4" t="s">
        <v>60</v>
      </c>
      <c r="D38" s="1">
        <v>35677125</v>
      </c>
      <c r="E38" s="1">
        <v>21590412</v>
      </c>
      <c r="F38" s="1">
        <v>12556624</v>
      </c>
      <c r="G38" s="1">
        <v>87082696</v>
      </c>
      <c r="H38" s="1">
        <f t="shared" si="1"/>
        <v>0.60516120623508762</v>
      </c>
      <c r="I38" s="1">
        <f t="shared" si="2"/>
        <v>57267537</v>
      </c>
      <c r="J38" s="1">
        <f t="shared" si="5"/>
        <v>91241391.361107528</v>
      </c>
      <c r="K38" s="1">
        <f t="shared" si="3"/>
        <v>17294747106497.275</v>
      </c>
      <c r="L38" s="1">
        <f t="shared" si="4"/>
        <v>-4158695.3611075282</v>
      </c>
    </row>
    <row r="39" spans="2:12" x14ac:dyDescent="0.2">
      <c r="B39" s="1">
        <v>36</v>
      </c>
      <c r="C39" s="4" t="s">
        <v>61</v>
      </c>
      <c r="D39" s="1">
        <v>5309675</v>
      </c>
      <c r="E39" s="1">
        <v>3141436</v>
      </c>
      <c r="F39" s="1">
        <v>824211</v>
      </c>
      <c r="G39" s="1">
        <v>9275322</v>
      </c>
      <c r="H39" s="1">
        <f t="shared" si="1"/>
        <v>0.59164374467363823</v>
      </c>
      <c r="I39" s="1">
        <f t="shared" si="2"/>
        <v>8451111</v>
      </c>
      <c r="J39" s="1">
        <f t="shared" si="5"/>
        <v>13377913.70451262</v>
      </c>
      <c r="K39" s="1">
        <f t="shared" si="3"/>
        <v>16831258693935.768</v>
      </c>
      <c r="L39" s="1">
        <f t="shared" si="4"/>
        <v>-4102591.7045126203</v>
      </c>
    </row>
    <row r="40" spans="2:12" x14ac:dyDescent="0.2">
      <c r="B40" s="1">
        <v>37</v>
      </c>
      <c r="C40" s="1" t="s">
        <v>37</v>
      </c>
      <c r="D40" s="1">
        <v>38107822</v>
      </c>
      <c r="E40" s="1">
        <v>22076664</v>
      </c>
      <c r="F40" s="1">
        <v>14716582</v>
      </c>
      <c r="G40" s="1">
        <v>122588069</v>
      </c>
      <c r="H40" s="1">
        <f t="shared" si="1"/>
        <v>0.57932106432112551</v>
      </c>
      <c r="I40" s="1">
        <f t="shared" si="2"/>
        <v>60184486</v>
      </c>
      <c r="J40" s="1">
        <f t="shared" si="5"/>
        <v>94698283.110781074</v>
      </c>
      <c r="K40" s="1">
        <f t="shared" si="3"/>
        <v>777840156946475.13</v>
      </c>
      <c r="L40" s="1">
        <f t="shared" si="4"/>
        <v>27889785.889218926</v>
      </c>
    </row>
    <row r="41" spans="2:12" x14ac:dyDescent="0.2">
      <c r="B41" s="1">
        <v>38</v>
      </c>
      <c r="C41" s="4" t="s">
        <v>62</v>
      </c>
      <c r="D41" s="1">
        <v>12229529</v>
      </c>
      <c r="E41" s="1">
        <v>7033952</v>
      </c>
      <c r="F41" s="1">
        <v>4358186</v>
      </c>
      <c r="G41" s="1">
        <v>27318862</v>
      </c>
      <c r="H41" s="1">
        <f t="shared" si="1"/>
        <v>0.57516131651513314</v>
      </c>
      <c r="I41" s="1">
        <f t="shared" si="2"/>
        <v>19263481</v>
      </c>
      <c r="J41" s="1">
        <f t="shared" si="5"/>
        <v>30247975.083786529</v>
      </c>
      <c r="K41" s="1">
        <f t="shared" si="3"/>
        <v>8579703457609.4268</v>
      </c>
      <c r="L41" s="1">
        <f t="shared" si="4"/>
        <v>-2929113.0837865286</v>
      </c>
    </row>
    <row r="42" spans="2:12" x14ac:dyDescent="0.2">
      <c r="B42" s="1">
        <v>39</v>
      </c>
      <c r="C42" s="4" t="s">
        <v>63</v>
      </c>
      <c r="D42" s="1">
        <v>7302913</v>
      </c>
      <c r="E42" s="1">
        <v>4110802</v>
      </c>
      <c r="F42" s="1">
        <v>2159909</v>
      </c>
      <c r="G42" s="1">
        <v>15091847</v>
      </c>
      <c r="H42" s="1">
        <f t="shared" si="1"/>
        <v>0.56289894183321099</v>
      </c>
      <c r="I42" s="1">
        <f t="shared" si="2"/>
        <v>11413715</v>
      </c>
      <c r="J42" s="1">
        <f t="shared" si="5"/>
        <v>17811850.20046892</v>
      </c>
      <c r="K42" s="1">
        <f t="shared" si="3"/>
        <v>7398417410561.1689</v>
      </c>
      <c r="L42" s="1">
        <f t="shared" si="4"/>
        <v>-2720003.2004689202</v>
      </c>
    </row>
    <row r="43" spans="2:12" x14ac:dyDescent="0.2">
      <c r="B43" s="1">
        <v>40</v>
      </c>
      <c r="C43" s="4" t="s">
        <v>64</v>
      </c>
      <c r="D43" s="1">
        <v>27118640</v>
      </c>
      <c r="E43" s="1">
        <v>15078315</v>
      </c>
      <c r="F43" s="1">
        <v>11197915</v>
      </c>
      <c r="G43" s="1">
        <v>77133735</v>
      </c>
      <c r="H43" s="1">
        <f t="shared" si="1"/>
        <v>0.55601294902694232</v>
      </c>
      <c r="I43" s="1">
        <f t="shared" si="2"/>
        <v>42196955</v>
      </c>
      <c r="J43" s="1">
        <f t="shared" si="5"/>
        <v>65619468.888041504</v>
      </c>
      <c r="K43" s="1">
        <f t="shared" si="3"/>
        <v>132578324096995.83</v>
      </c>
      <c r="L43" s="1">
        <f t="shared" si="4"/>
        <v>11514266.111958496</v>
      </c>
    </row>
    <row r="44" spans="2:12" x14ac:dyDescent="0.2">
      <c r="B44" s="1">
        <v>41</v>
      </c>
      <c r="C44" s="4" t="s">
        <v>65</v>
      </c>
      <c r="D44" s="1">
        <v>23708174</v>
      </c>
      <c r="E44" s="1">
        <v>13079373</v>
      </c>
      <c r="F44" s="1">
        <v>10199650</v>
      </c>
      <c r="G44" s="1">
        <v>67961858</v>
      </c>
      <c r="H44" s="1">
        <f t="shared" si="1"/>
        <v>0.55168200638311493</v>
      </c>
      <c r="I44" s="1">
        <f t="shared" si="2"/>
        <v>36787547</v>
      </c>
      <c r="J44" s="1">
        <f t="shared" si="5"/>
        <v>57079496.888888955</v>
      </c>
      <c r="K44" s="1">
        <f t="shared" si="3"/>
        <v>118425783352622.02</v>
      </c>
      <c r="L44" s="1">
        <f t="shared" si="4"/>
        <v>10882361.111111045</v>
      </c>
    </row>
    <row r="45" spans="2:12" x14ac:dyDescent="0.2">
      <c r="B45" s="1">
        <v>42</v>
      </c>
      <c r="C45" s="4" t="s">
        <v>66</v>
      </c>
      <c r="D45" s="1">
        <v>16167412</v>
      </c>
      <c r="E45" s="1">
        <v>8874585</v>
      </c>
      <c r="F45" s="1">
        <v>6028457</v>
      </c>
      <c r="G45" s="1">
        <v>40208705</v>
      </c>
      <c r="H45" s="1">
        <f t="shared" si="1"/>
        <v>0.54891809523998025</v>
      </c>
      <c r="I45" s="1">
        <f t="shared" si="2"/>
        <v>25041997</v>
      </c>
      <c r="J45" s="1">
        <f t="shared" si="5"/>
        <v>38799289.494637765</v>
      </c>
      <c r="K45" s="1">
        <f t="shared" si="3"/>
        <v>1986452066755.4844</v>
      </c>
      <c r="L45" s="1">
        <f t="shared" si="4"/>
        <v>1409415.505362235</v>
      </c>
    </row>
    <row r="46" spans="2:12" x14ac:dyDescent="0.2">
      <c r="B46" s="1">
        <v>43</v>
      </c>
      <c r="C46" s="4" t="s">
        <v>67</v>
      </c>
      <c r="D46" s="1">
        <v>2017981</v>
      </c>
      <c r="E46" s="1">
        <v>1096353</v>
      </c>
      <c r="F46" s="1">
        <v>536430</v>
      </c>
      <c r="G46" s="1">
        <v>3650764</v>
      </c>
      <c r="H46" s="1">
        <f t="shared" si="1"/>
        <v>0.5432920329775156</v>
      </c>
      <c r="I46" s="1">
        <f t="shared" si="2"/>
        <v>3114334</v>
      </c>
      <c r="J46" s="1">
        <f t="shared" si="5"/>
        <v>4811040.8490241542</v>
      </c>
      <c r="K46" s="1">
        <f t="shared" si="3"/>
        <v>1346242366381.4199</v>
      </c>
      <c r="L46" s="1">
        <f t="shared" si="4"/>
        <v>-1160276.8490241542</v>
      </c>
    </row>
    <row r="47" spans="2:12" x14ac:dyDescent="0.2">
      <c r="B47" s="1">
        <v>44</v>
      </c>
      <c r="C47" s="4" t="s">
        <v>68</v>
      </c>
      <c r="D47" s="1">
        <v>9430667</v>
      </c>
      <c r="E47" s="1">
        <v>5105706</v>
      </c>
      <c r="F47" s="1">
        <v>2904173</v>
      </c>
      <c r="G47" s="1">
        <v>18445886</v>
      </c>
      <c r="H47" s="1">
        <f t="shared" si="1"/>
        <v>0.54139394382178907</v>
      </c>
      <c r="I47" s="1">
        <f t="shared" si="2"/>
        <v>14536373</v>
      </c>
      <c r="J47" s="1">
        <f t="shared" si="5"/>
        <v>22433382.402267378</v>
      </c>
      <c r="K47" s="1">
        <f t="shared" si="3"/>
        <v>15900127558095.281</v>
      </c>
      <c r="L47" s="1">
        <f t="shared" si="4"/>
        <v>-3987496.4022673778</v>
      </c>
    </row>
    <row r="48" spans="2:12" x14ac:dyDescent="0.2">
      <c r="B48" s="1">
        <v>45</v>
      </c>
      <c r="C48" s="4" t="s">
        <v>69</v>
      </c>
      <c r="D48" s="1">
        <v>1616843</v>
      </c>
      <c r="E48" s="1">
        <v>875313</v>
      </c>
      <c r="F48" s="1">
        <v>479686</v>
      </c>
      <c r="G48" s="1">
        <v>3531481</v>
      </c>
      <c r="H48" s="1">
        <f t="shared" si="1"/>
        <v>0.54137167306906109</v>
      </c>
      <c r="I48" s="1">
        <f t="shared" si="2"/>
        <v>2492156</v>
      </c>
      <c r="J48" s="1">
        <f t="shared" si="5"/>
        <v>3845995.8419410423</v>
      </c>
      <c r="K48" s="1">
        <f t="shared" si="3"/>
        <v>98919585801.198837</v>
      </c>
      <c r="L48" s="1">
        <f t="shared" si="4"/>
        <v>-314514.84194104234</v>
      </c>
    </row>
    <row r="49" spans="2:12" x14ac:dyDescent="0.2">
      <c r="B49" s="1">
        <v>46</v>
      </c>
      <c r="C49" s="4" t="s">
        <v>70</v>
      </c>
      <c r="D49" s="1">
        <v>22518295</v>
      </c>
      <c r="E49" s="1">
        <v>12106586</v>
      </c>
      <c r="F49" s="1">
        <v>8516424</v>
      </c>
      <c r="G49" s="1">
        <v>51736048</v>
      </c>
      <c r="H49" s="1">
        <f t="shared" si="1"/>
        <v>0.53763333325191809</v>
      </c>
      <c r="I49" s="1">
        <f t="shared" si="2"/>
        <v>34624881</v>
      </c>
      <c r="J49" s="1">
        <f t="shared" si="5"/>
        <v>53328615.459908135</v>
      </c>
      <c r="K49" s="1">
        <f t="shared" si="3"/>
        <v>2536271114358.25</v>
      </c>
      <c r="L49" s="1">
        <f t="shared" si="4"/>
        <v>-1592567.4599081352</v>
      </c>
    </row>
    <row r="50" spans="2:12" x14ac:dyDescent="0.2">
      <c r="B50" s="1">
        <v>47</v>
      </c>
      <c r="C50" s="4" t="s">
        <v>71</v>
      </c>
      <c r="D50" s="1">
        <v>14005550</v>
      </c>
      <c r="E50" s="1">
        <v>7485414</v>
      </c>
      <c r="F50" s="1">
        <v>3922243</v>
      </c>
      <c r="G50" s="1">
        <v>31967172</v>
      </c>
      <c r="H50" s="1">
        <f t="shared" si="1"/>
        <v>0.53446055313786323</v>
      </c>
      <c r="I50" s="1">
        <f t="shared" si="2"/>
        <v>21490964</v>
      </c>
      <c r="J50" s="1">
        <f t="shared" si="5"/>
        <v>33043951.711356085</v>
      </c>
      <c r="K50" s="1">
        <f t="shared" si="3"/>
        <v>1159454546788.0933</v>
      </c>
      <c r="L50" s="1">
        <f t="shared" si="4"/>
        <v>-1076779.7113560848</v>
      </c>
    </row>
    <row r="51" spans="2:12" x14ac:dyDescent="0.2">
      <c r="B51" s="1">
        <v>48</v>
      </c>
      <c r="C51" s="4" t="s">
        <v>72</v>
      </c>
      <c r="D51" s="1">
        <v>11007367</v>
      </c>
      <c r="E51" s="1">
        <v>5872984</v>
      </c>
      <c r="F51" s="1">
        <v>2127963</v>
      </c>
      <c r="G51" s="1">
        <v>19759728</v>
      </c>
      <c r="H51" s="1">
        <f t="shared" si="1"/>
        <v>0.53355030317422869</v>
      </c>
      <c r="I51" s="1">
        <f t="shared" si="2"/>
        <v>16880351</v>
      </c>
      <c r="J51" s="1">
        <f t="shared" si="5"/>
        <v>25942128.900564391</v>
      </c>
      <c r="K51" s="1">
        <f t="shared" si="3"/>
        <v>38222080895299.398</v>
      </c>
      <c r="L51" s="1">
        <f t="shared" si="4"/>
        <v>-6182400.9005643912</v>
      </c>
    </row>
    <row r="52" spans="2:12" x14ac:dyDescent="0.2">
      <c r="B52" s="1">
        <v>49</v>
      </c>
      <c r="C52" s="1" t="s">
        <v>4</v>
      </c>
      <c r="D52" s="1">
        <v>23612171</v>
      </c>
      <c r="E52" s="1">
        <v>12473834</v>
      </c>
      <c r="F52" s="1">
        <v>8512403</v>
      </c>
      <c r="G52" s="1">
        <v>57149741</v>
      </c>
      <c r="H52" s="1">
        <f t="shared" si="1"/>
        <v>0.52827984347563806</v>
      </c>
      <c r="I52" s="1">
        <f t="shared" si="2"/>
        <v>36086005</v>
      </c>
      <c r="J52" s="1">
        <f t="shared" si="5"/>
        <v>55300444.371965639</v>
      </c>
      <c r="K52" s="1">
        <f t="shared" si="3"/>
        <v>3419898018459.2568</v>
      </c>
      <c r="L52" s="1">
        <f t="shared" si="4"/>
        <v>1849296.6280343607</v>
      </c>
    </row>
    <row r="53" spans="2:12" x14ac:dyDescent="0.2">
      <c r="B53" s="1">
        <v>50</v>
      </c>
      <c r="C53" s="1" t="s">
        <v>3</v>
      </c>
      <c r="D53" s="1">
        <v>9013548</v>
      </c>
      <c r="E53" s="1">
        <v>4696787</v>
      </c>
      <c r="F53" s="1">
        <v>1184806</v>
      </c>
      <c r="G53" s="1">
        <v>14895141</v>
      </c>
      <c r="H53" s="1">
        <f t="shared" si="1"/>
        <v>0.52108082189166793</v>
      </c>
      <c r="I53" s="1">
        <f t="shared" si="2"/>
        <v>13710335</v>
      </c>
      <c r="J53" s="1">
        <f t="shared" si="5"/>
        <v>20928198.645737715</v>
      </c>
      <c r="K53" s="1">
        <f t="shared" si="3"/>
        <v>36397784556794.305</v>
      </c>
      <c r="L53" s="1">
        <f t="shared" si="4"/>
        <v>-6033057.6457377151</v>
      </c>
    </row>
    <row r="54" spans="2:12" x14ac:dyDescent="0.2">
      <c r="B54" s="1">
        <v>51</v>
      </c>
      <c r="C54" s="4" t="s">
        <v>73</v>
      </c>
      <c r="D54" s="1">
        <v>6219234</v>
      </c>
      <c r="E54" s="1">
        <v>3182255</v>
      </c>
      <c r="F54" s="1">
        <v>1410110</v>
      </c>
      <c r="G54" s="1">
        <v>11222043</v>
      </c>
      <c r="H54" s="1">
        <f t="shared" si="1"/>
        <v>0.51167957340084003</v>
      </c>
      <c r="I54" s="1">
        <f t="shared" si="2"/>
        <v>9401489</v>
      </c>
      <c r="J54" s="1">
        <f t="shared" si="5"/>
        <v>14276332.892705167</v>
      </c>
      <c r="K54" s="1">
        <f t="shared" si="3"/>
        <v>9328686748680.9395</v>
      </c>
      <c r="L54" s="1">
        <f t="shared" si="4"/>
        <v>-3054289.8927051667</v>
      </c>
    </row>
    <row r="55" spans="2:12" x14ac:dyDescent="0.2">
      <c r="B55" s="1">
        <v>52</v>
      </c>
      <c r="C55" s="4" t="s">
        <v>74</v>
      </c>
      <c r="D55" s="1">
        <v>1505615</v>
      </c>
      <c r="E55" s="1">
        <v>768683</v>
      </c>
      <c r="F55" s="1">
        <v>506362</v>
      </c>
      <c r="G55" s="1">
        <v>2780660</v>
      </c>
      <c r="H55" s="1">
        <f t="shared" si="1"/>
        <v>0.51054419622546265</v>
      </c>
      <c r="I55" s="1">
        <f t="shared" si="2"/>
        <v>2274298</v>
      </c>
      <c r="J55" s="1">
        <f t="shared" si="5"/>
        <v>3451367.3917347714</v>
      </c>
      <c r="K55" s="1">
        <f t="shared" si="3"/>
        <v>449848405327.66016</v>
      </c>
      <c r="L55" s="1">
        <f t="shared" si="4"/>
        <v>-670707.39173477143</v>
      </c>
    </row>
    <row r="56" spans="2:12" x14ac:dyDescent="0.2">
      <c r="B56" s="1">
        <v>53</v>
      </c>
      <c r="C56" s="4" t="s">
        <v>75</v>
      </c>
      <c r="D56" s="1">
        <v>33628211</v>
      </c>
      <c r="E56" s="1">
        <v>17012268</v>
      </c>
      <c r="F56" s="1">
        <v>11112555</v>
      </c>
      <c r="G56" s="1">
        <v>84261330</v>
      </c>
      <c r="H56" s="1">
        <f t="shared" si="1"/>
        <v>0.50589274582581867</v>
      </c>
      <c r="I56" s="1">
        <f t="shared" si="2"/>
        <v>50640479</v>
      </c>
      <c r="J56" s="1">
        <f t="shared" si="5"/>
        <v>76648493.768875659</v>
      </c>
      <c r="K56" s="1">
        <f t="shared" si="3"/>
        <v>57955275481919.469</v>
      </c>
      <c r="L56" s="1">
        <f t="shared" si="4"/>
        <v>7612836.2311243415</v>
      </c>
    </row>
    <row r="57" spans="2:12" x14ac:dyDescent="0.2">
      <c r="B57" s="1">
        <v>54</v>
      </c>
      <c r="C57" s="4" t="s">
        <v>76</v>
      </c>
      <c r="D57" s="1">
        <v>36075875</v>
      </c>
      <c r="E57" s="1">
        <v>18038270</v>
      </c>
      <c r="F57" s="1">
        <v>9046660</v>
      </c>
      <c r="G57" s="1">
        <v>74146780</v>
      </c>
      <c r="H57" s="1">
        <f t="shared" si="1"/>
        <v>0.500009216685666</v>
      </c>
      <c r="I57" s="1">
        <f t="shared" si="2"/>
        <v>54114145</v>
      </c>
      <c r="J57" s="1">
        <f t="shared" si="5"/>
        <v>81632313.008527696</v>
      </c>
      <c r="K57" s="1">
        <f t="shared" si="3"/>
        <v>56033204421757.703</v>
      </c>
      <c r="L57" s="1">
        <f t="shared" si="4"/>
        <v>-7485533.0085276961</v>
      </c>
    </row>
    <row r="58" spans="2:12" x14ac:dyDescent="0.2">
      <c r="B58" s="1">
        <v>55</v>
      </c>
      <c r="C58" s="1" t="s">
        <v>38</v>
      </c>
      <c r="D58" s="1">
        <v>45551028</v>
      </c>
      <c r="E58" s="1">
        <v>22716685</v>
      </c>
      <c r="F58" s="1">
        <v>24055001</v>
      </c>
      <c r="G58" s="1">
        <v>132150874</v>
      </c>
      <c r="H58" s="1">
        <f t="shared" si="1"/>
        <v>0.49870850335145017</v>
      </c>
      <c r="I58" s="1">
        <f t="shared" si="2"/>
        <v>68267713</v>
      </c>
      <c r="J58" s="1">
        <f t="shared" si="5"/>
        <v>102906494.63766737</v>
      </c>
      <c r="K58" s="1">
        <f t="shared" si="3"/>
        <v>855233724288026.5</v>
      </c>
      <c r="L58" s="1">
        <f t="shared" si="4"/>
        <v>29244379.362332627</v>
      </c>
    </row>
    <row r="59" spans="2:12" x14ac:dyDescent="0.2">
      <c r="B59" s="1">
        <v>56</v>
      </c>
      <c r="C59" s="4" t="s">
        <v>77</v>
      </c>
      <c r="D59" s="1">
        <v>10007291</v>
      </c>
      <c r="E59" s="1">
        <v>4990628</v>
      </c>
      <c r="F59" s="1">
        <v>2257026</v>
      </c>
      <c r="G59" s="1">
        <v>18237052</v>
      </c>
      <c r="H59" s="1">
        <f t="shared" si="1"/>
        <v>0.49869919841443605</v>
      </c>
      <c r="I59" s="1">
        <f t="shared" si="2"/>
        <v>14997919</v>
      </c>
      <c r="J59" s="1">
        <f t="shared" si="5"/>
        <v>22607686.10645647</v>
      </c>
      <c r="K59" s="1">
        <f t="shared" si="3"/>
        <v>19102442492520.543</v>
      </c>
      <c r="L59" s="1">
        <f t="shared" si="4"/>
        <v>-4370634.1064564697</v>
      </c>
    </row>
    <row r="60" spans="2:12" x14ac:dyDescent="0.2">
      <c r="B60" s="1">
        <v>57</v>
      </c>
      <c r="C60" s="4" t="s">
        <v>78</v>
      </c>
      <c r="D60" s="1">
        <v>11102948</v>
      </c>
      <c r="E60" s="1">
        <v>5522248</v>
      </c>
      <c r="F60" s="1">
        <v>3155226</v>
      </c>
      <c r="G60" s="1">
        <v>21815861</v>
      </c>
      <c r="H60" s="1">
        <f t="shared" si="1"/>
        <v>0.49736772612102659</v>
      </c>
      <c r="I60" s="1">
        <f t="shared" si="2"/>
        <v>16625196</v>
      </c>
      <c r="J60" s="1">
        <f t="shared" si="5"/>
        <v>25041450.046912361</v>
      </c>
      <c r="K60" s="1">
        <f t="shared" si="3"/>
        <v>10404424699560.992</v>
      </c>
      <c r="L60" s="1">
        <f t="shared" si="4"/>
        <v>-3225589.0469123609</v>
      </c>
    </row>
    <row r="61" spans="2:12" x14ac:dyDescent="0.2">
      <c r="B61" s="1">
        <v>58</v>
      </c>
      <c r="C61" s="4" t="s">
        <v>79</v>
      </c>
      <c r="D61" s="1">
        <v>37162787</v>
      </c>
      <c r="E61" s="1">
        <v>18411597</v>
      </c>
      <c r="F61" s="1">
        <v>10842415</v>
      </c>
      <c r="G61" s="1">
        <v>80731528</v>
      </c>
      <c r="H61" s="1">
        <f t="shared" si="1"/>
        <v>0.49543100736766593</v>
      </c>
      <c r="I61" s="1">
        <f t="shared" si="2"/>
        <v>55574384</v>
      </c>
      <c r="J61" s="1">
        <f t="shared" si="5"/>
        <v>83614625.597200125</v>
      </c>
      <c r="K61" s="1">
        <f t="shared" si="3"/>
        <v>8312251754981.1367</v>
      </c>
      <c r="L61" s="1">
        <f t="shared" si="4"/>
        <v>-2883097.5972001255</v>
      </c>
    </row>
    <row r="62" spans="2:12" x14ac:dyDescent="0.2">
      <c r="B62" s="1">
        <v>59</v>
      </c>
      <c r="C62" s="4" t="s">
        <v>80</v>
      </c>
      <c r="D62" s="1">
        <v>23213736</v>
      </c>
      <c r="E62" s="1">
        <v>11303814</v>
      </c>
      <c r="F62" s="1">
        <v>9303808</v>
      </c>
      <c r="G62" s="1">
        <v>51792473</v>
      </c>
      <c r="H62" s="1">
        <f t="shared" si="1"/>
        <v>0.48694505701279622</v>
      </c>
      <c r="I62" s="1">
        <f t="shared" si="2"/>
        <v>34517550</v>
      </c>
      <c r="J62" s="1">
        <f t="shared" si="5"/>
        <v>51677250.559794016</v>
      </c>
      <c r="K62" s="1">
        <f t="shared" si="3"/>
        <v>13276210727.021517</v>
      </c>
      <c r="L62" s="1">
        <f t="shared" si="4"/>
        <v>115222.44020598382</v>
      </c>
    </row>
    <row r="63" spans="2:12" x14ac:dyDescent="0.2">
      <c r="B63" s="1">
        <v>60</v>
      </c>
      <c r="C63" s="1" t="s">
        <v>0</v>
      </c>
      <c r="D63" s="1">
        <v>25015518</v>
      </c>
      <c r="E63" s="1">
        <v>12076661</v>
      </c>
      <c r="F63" s="1">
        <v>11515135</v>
      </c>
      <c r="G63" s="1">
        <v>66002918</v>
      </c>
      <c r="H63" s="1">
        <f t="shared" si="1"/>
        <v>0.48276677700617671</v>
      </c>
      <c r="I63" s="1">
        <f t="shared" si="2"/>
        <v>37092179</v>
      </c>
      <c r="J63" s="1">
        <f t="shared" si="5"/>
        <v>55394964.693325326</v>
      </c>
      <c r="K63" s="1">
        <f t="shared" si="3"/>
        <v>112528673356590.16</v>
      </c>
      <c r="L63" s="1">
        <f t="shared" si="4"/>
        <v>10607953.306674674</v>
      </c>
    </row>
    <row r="64" spans="2:12" x14ac:dyDescent="0.2">
      <c r="B64" s="1">
        <v>61</v>
      </c>
      <c r="C64" s="4" t="s">
        <v>81</v>
      </c>
      <c r="D64" s="1">
        <v>4445351</v>
      </c>
      <c r="E64" s="1">
        <v>2132473</v>
      </c>
      <c r="F64" s="1">
        <v>1077838</v>
      </c>
      <c r="G64" s="1">
        <v>9075627</v>
      </c>
      <c r="H64" s="1">
        <f t="shared" si="1"/>
        <v>0.47970857644312004</v>
      </c>
      <c r="I64" s="1">
        <f t="shared" si="2"/>
        <v>6577824</v>
      </c>
      <c r="J64" s="1">
        <f t="shared" si="5"/>
        <v>9805732.4953138754</v>
      </c>
      <c r="K64" s="1">
        <f t="shared" si="3"/>
        <v>533054034287.51929</v>
      </c>
      <c r="L64" s="1">
        <f t="shared" si="4"/>
        <v>-730105.49531387538</v>
      </c>
    </row>
    <row r="65" spans="2:12" x14ac:dyDescent="0.2">
      <c r="B65" s="1">
        <v>62</v>
      </c>
      <c r="C65" s="4" t="s">
        <v>82</v>
      </c>
      <c r="D65" s="1">
        <v>22610437</v>
      </c>
      <c r="E65" s="1">
        <v>10795951</v>
      </c>
      <c r="F65" s="1">
        <v>5324159</v>
      </c>
      <c r="G65" s="1">
        <v>42060281</v>
      </c>
      <c r="H65" s="1">
        <f t="shared" si="1"/>
        <v>0.47747644152123198</v>
      </c>
      <c r="I65" s="1">
        <f t="shared" si="2"/>
        <v>33406388</v>
      </c>
      <c r="J65" s="1">
        <f t="shared" si="5"/>
        <v>49733314.892510347</v>
      </c>
      <c r="K65" s="1">
        <f t="shared" si="3"/>
        <v>58875449115612.492</v>
      </c>
      <c r="L65" s="1">
        <f t="shared" si="4"/>
        <v>-7673033.8925103471</v>
      </c>
    </row>
    <row r="66" spans="2:12" x14ac:dyDescent="0.2">
      <c r="B66" s="1">
        <v>63</v>
      </c>
      <c r="C66" s="1" t="s">
        <v>7</v>
      </c>
      <c r="D66" s="1">
        <v>5474270</v>
      </c>
      <c r="E66" s="1">
        <v>2608576</v>
      </c>
      <c r="F66" s="1">
        <v>1018720</v>
      </c>
      <c r="G66" s="1">
        <v>9101566</v>
      </c>
      <c r="H66" s="1">
        <f t="shared" si="1"/>
        <v>0.4765157728793063</v>
      </c>
      <c r="I66" s="1">
        <f t="shared" si="2"/>
        <v>8082846</v>
      </c>
      <c r="J66" s="1">
        <f t="shared" si="5"/>
        <v>12026292.860130992</v>
      </c>
      <c r="K66" s="1">
        <f t="shared" si="3"/>
        <v>8554027206371.6904</v>
      </c>
      <c r="L66" s="1">
        <f t="shared" si="4"/>
        <v>-2924726.8601309918</v>
      </c>
    </row>
    <row r="67" spans="2:12" x14ac:dyDescent="0.2">
      <c r="B67" s="1">
        <v>64</v>
      </c>
      <c r="C67" s="1" t="s">
        <v>1</v>
      </c>
      <c r="D67" s="1">
        <v>14710892</v>
      </c>
      <c r="E67" s="1">
        <v>7006528</v>
      </c>
      <c r="F67" s="1">
        <v>3333187</v>
      </c>
      <c r="G67" s="1">
        <v>26766009</v>
      </c>
      <c r="H67" s="1">
        <f t="shared" si="1"/>
        <v>0.47628165579626308</v>
      </c>
      <c r="I67" s="1">
        <f t="shared" si="2"/>
        <v>21717420</v>
      </c>
      <c r="J67" s="1">
        <f t="shared" si="5"/>
        <v>32308336.543978471</v>
      </c>
      <c r="K67" s="1">
        <f t="shared" si="3"/>
        <v>30717394604742.434</v>
      </c>
      <c r="L67" s="1">
        <f t="shared" si="4"/>
        <v>-5542327.5439784713</v>
      </c>
    </row>
    <row r="68" spans="2:12" x14ac:dyDescent="0.2">
      <c r="B68" s="1">
        <v>65</v>
      </c>
      <c r="C68" s="4" t="s">
        <v>83</v>
      </c>
      <c r="D68" s="1">
        <v>52148751</v>
      </c>
      <c r="E68" s="1">
        <v>24410311</v>
      </c>
      <c r="F68" s="1">
        <v>14552335</v>
      </c>
      <c r="G68" s="1">
        <v>106454051</v>
      </c>
      <c r="H68" s="1">
        <f t="shared" si="1"/>
        <v>0.4680900411210232</v>
      </c>
      <c r="I68" s="1">
        <f t="shared" si="2"/>
        <v>76559062</v>
      </c>
      <c r="J68" s="1">
        <f t="shared" ref="J68:J79" si="6">a*SUM(D68:E68)*(H68^alfa)</f>
        <v>113330257.38212577</v>
      </c>
      <c r="K68" s="1">
        <f t="shared" si="3"/>
        <v>47282214209587.102</v>
      </c>
      <c r="L68" s="1">
        <f t="shared" si="4"/>
        <v>-6876206.3821257651</v>
      </c>
    </row>
    <row r="69" spans="2:12" x14ac:dyDescent="0.2">
      <c r="B69" s="1">
        <v>66</v>
      </c>
      <c r="C69" s="4" t="s">
        <v>84</v>
      </c>
      <c r="D69" s="1">
        <v>2704682</v>
      </c>
      <c r="E69" s="1">
        <v>1244007</v>
      </c>
      <c r="F69" s="1">
        <v>425191</v>
      </c>
      <c r="G69" s="1">
        <v>4373880</v>
      </c>
      <c r="H69" s="1">
        <f t="shared" ref="H69:H79" si="7">E69/D69</f>
        <v>0.45994575332700849</v>
      </c>
      <c r="I69" s="1">
        <f t="shared" ref="I69:I79" si="8">SUM(D69:E69)</f>
        <v>3948689</v>
      </c>
      <c r="J69" s="1">
        <f t="shared" si="6"/>
        <v>5815938.6235596566</v>
      </c>
      <c r="K69" s="1">
        <f t="shared" ref="K69:K79" si="9">(G69-J69)^2</f>
        <v>2079533073782.7712</v>
      </c>
      <c r="L69" s="1">
        <f t="shared" ref="L69:L79" si="10">G69-J69</f>
        <v>-1442058.6235596566</v>
      </c>
    </row>
    <row r="70" spans="2:12" x14ac:dyDescent="0.2">
      <c r="B70" s="1">
        <v>67</v>
      </c>
      <c r="C70" s="1" t="s">
        <v>6</v>
      </c>
      <c r="D70" s="1">
        <v>54155312</v>
      </c>
      <c r="E70" s="1">
        <v>24476416</v>
      </c>
      <c r="F70" s="1">
        <v>12362423</v>
      </c>
      <c r="G70" s="1">
        <v>103910838</v>
      </c>
      <c r="H70" s="1">
        <f t="shared" si="7"/>
        <v>0.45196703880129063</v>
      </c>
      <c r="I70" s="1">
        <f t="shared" si="8"/>
        <v>78631728</v>
      </c>
      <c r="J70" s="1">
        <f t="shared" si="6"/>
        <v>115236188.48244865</v>
      </c>
      <c r="K70" s="1">
        <f t="shared" si="9"/>
        <v>128263563550299.92</v>
      </c>
      <c r="L70" s="1">
        <f t="shared" si="10"/>
        <v>-11325350.482448652</v>
      </c>
    </row>
    <row r="71" spans="2:12" x14ac:dyDescent="0.2">
      <c r="B71" s="1">
        <v>68</v>
      </c>
      <c r="C71" s="4" t="s">
        <v>85</v>
      </c>
      <c r="D71" s="1">
        <v>14520412</v>
      </c>
      <c r="E71" s="1">
        <v>6551131</v>
      </c>
      <c r="F71" s="1">
        <v>3501253</v>
      </c>
      <c r="G71" s="1">
        <v>28363231</v>
      </c>
      <c r="H71" s="1">
        <f t="shared" si="7"/>
        <v>0.45116701922782909</v>
      </c>
      <c r="I71" s="1">
        <f t="shared" si="8"/>
        <v>21071543</v>
      </c>
      <c r="J71" s="1">
        <f t="shared" si="6"/>
        <v>30865059.704943646</v>
      </c>
      <c r="K71" s="1">
        <f t="shared" si="9"/>
        <v>6259146868880</v>
      </c>
      <c r="L71" s="1">
        <f t="shared" si="10"/>
        <v>-2501828.7049436457</v>
      </c>
    </row>
    <row r="72" spans="2:12" x14ac:dyDescent="0.2">
      <c r="B72" s="1">
        <v>69</v>
      </c>
      <c r="C72" s="4" t="s">
        <v>86</v>
      </c>
      <c r="D72" s="1">
        <v>2023429</v>
      </c>
      <c r="E72" s="1">
        <v>908870</v>
      </c>
      <c r="F72" s="1">
        <v>430014</v>
      </c>
      <c r="G72" s="1">
        <v>3944433</v>
      </c>
      <c r="H72" s="1">
        <f t="shared" si="7"/>
        <v>0.44917316100540222</v>
      </c>
      <c r="I72" s="1">
        <f t="shared" si="8"/>
        <v>2932299</v>
      </c>
      <c r="J72" s="1">
        <f t="shared" si="6"/>
        <v>4289713.8995566443</v>
      </c>
      <c r="K72" s="1">
        <f t="shared" si="9"/>
        <v>119218899598.64546</v>
      </c>
      <c r="L72" s="1">
        <f t="shared" si="10"/>
        <v>-345280.89955664426</v>
      </c>
    </row>
    <row r="73" spans="2:12" x14ac:dyDescent="0.2">
      <c r="B73" s="1">
        <v>70</v>
      </c>
      <c r="C73" s="4" t="s">
        <v>87</v>
      </c>
      <c r="D73" s="1">
        <v>12292121</v>
      </c>
      <c r="E73" s="1">
        <v>5520536</v>
      </c>
      <c r="F73" s="1">
        <v>2658167</v>
      </c>
      <c r="G73" s="1">
        <v>21463993</v>
      </c>
      <c r="H73" s="1">
        <f t="shared" si="7"/>
        <v>0.44911175215408311</v>
      </c>
      <c r="I73" s="1">
        <f t="shared" si="8"/>
        <v>17812657</v>
      </c>
      <c r="J73" s="1">
        <f t="shared" si="6"/>
        <v>26057442.07632177</v>
      </c>
      <c r="K73" s="1">
        <f t="shared" si="9"/>
        <v>21099774416761.316</v>
      </c>
      <c r="L73" s="1">
        <f t="shared" si="10"/>
        <v>-4593449.0763217695</v>
      </c>
    </row>
    <row r="74" spans="2:12" x14ac:dyDescent="0.2">
      <c r="B74" s="1">
        <v>71</v>
      </c>
      <c r="C74" s="4" t="s">
        <v>88</v>
      </c>
      <c r="D74" s="1">
        <v>18736133</v>
      </c>
      <c r="E74" s="1">
        <v>8042009</v>
      </c>
      <c r="F74" s="1">
        <v>5414981</v>
      </c>
      <c r="G74" s="1">
        <v>33642080</v>
      </c>
      <c r="H74" s="1">
        <f t="shared" si="7"/>
        <v>0.42922458972723987</v>
      </c>
      <c r="I74" s="1">
        <f t="shared" si="8"/>
        <v>26778142</v>
      </c>
      <c r="J74" s="1">
        <f t="shared" si="6"/>
        <v>38668033.910738274</v>
      </c>
      <c r="K74" s="1">
        <f t="shared" si="9"/>
        <v>25260212712865.355</v>
      </c>
      <c r="L74" s="1">
        <f t="shared" si="10"/>
        <v>-5025953.9107382745</v>
      </c>
    </row>
    <row r="75" spans="2:12" x14ac:dyDescent="0.2">
      <c r="B75" s="1">
        <v>72</v>
      </c>
      <c r="C75" s="4" t="s">
        <v>89</v>
      </c>
      <c r="D75" s="1">
        <v>17014226</v>
      </c>
      <c r="E75" s="1">
        <v>7010111</v>
      </c>
      <c r="F75" s="1">
        <v>4054557</v>
      </c>
      <c r="G75" s="1">
        <v>31643424</v>
      </c>
      <c r="H75" s="1">
        <f t="shared" si="7"/>
        <v>0.41201468700368737</v>
      </c>
      <c r="I75" s="1">
        <f t="shared" si="8"/>
        <v>24024337</v>
      </c>
      <c r="J75" s="1">
        <f t="shared" si="6"/>
        <v>34287435.937717415</v>
      </c>
      <c r="K75" s="1">
        <f t="shared" si="9"/>
        <v>6990799126792.2021</v>
      </c>
      <c r="L75" s="1">
        <f t="shared" si="10"/>
        <v>-2644011.9377174154</v>
      </c>
    </row>
    <row r="76" spans="2:12" x14ac:dyDescent="0.2">
      <c r="B76" s="1">
        <v>73</v>
      </c>
      <c r="C76" s="4" t="s">
        <v>90</v>
      </c>
      <c r="D76" s="1">
        <v>14757535</v>
      </c>
      <c r="E76" s="1">
        <v>5911449</v>
      </c>
      <c r="F76" s="1">
        <v>2355421</v>
      </c>
      <c r="G76" s="1">
        <v>23024405</v>
      </c>
      <c r="H76" s="1">
        <f t="shared" si="7"/>
        <v>0.40057157242046182</v>
      </c>
      <c r="I76" s="1">
        <f t="shared" si="8"/>
        <v>20668984</v>
      </c>
      <c r="J76" s="1">
        <f t="shared" si="6"/>
        <v>29261768.491053831</v>
      </c>
      <c r="K76" s="1">
        <f t="shared" si="9"/>
        <v>38904703319531.234</v>
      </c>
      <c r="L76" s="1">
        <f t="shared" si="10"/>
        <v>-6237363.4910538308</v>
      </c>
    </row>
    <row r="77" spans="2:12" x14ac:dyDescent="0.2">
      <c r="B77" s="1">
        <v>74</v>
      </c>
      <c r="C77" s="4" t="s">
        <v>91</v>
      </c>
      <c r="D77" s="1">
        <v>32528016</v>
      </c>
      <c r="E77" s="1">
        <v>13021698</v>
      </c>
      <c r="F77" s="1">
        <v>7476255</v>
      </c>
      <c r="G77" s="1">
        <v>61459198</v>
      </c>
      <c r="H77" s="1">
        <f t="shared" si="7"/>
        <v>0.40032254042177057</v>
      </c>
      <c r="I77" s="1">
        <f t="shared" si="8"/>
        <v>45549714</v>
      </c>
      <c r="J77" s="1">
        <f t="shared" si="6"/>
        <v>64474765.57547795</v>
      </c>
      <c r="K77" s="1">
        <f t="shared" si="9"/>
        <v>9093647802273.9629</v>
      </c>
      <c r="L77" s="1">
        <f t="shared" si="10"/>
        <v>-3015567.5754779503</v>
      </c>
    </row>
    <row r="78" spans="2:12" x14ac:dyDescent="0.2">
      <c r="B78" s="1">
        <v>75</v>
      </c>
      <c r="C78" s="4" t="s">
        <v>92</v>
      </c>
      <c r="D78" s="1">
        <v>17213137</v>
      </c>
      <c r="E78" s="1">
        <v>6808026</v>
      </c>
      <c r="F78" s="1">
        <v>3782592</v>
      </c>
      <c r="G78" s="1">
        <v>30075113</v>
      </c>
      <c r="H78" s="1">
        <f t="shared" si="7"/>
        <v>0.39551338027461236</v>
      </c>
      <c r="I78" s="1">
        <f t="shared" si="8"/>
        <v>24021163</v>
      </c>
      <c r="J78" s="1">
        <f t="shared" si="6"/>
        <v>33884057.501454681</v>
      </c>
      <c r="K78" s="1">
        <f t="shared" si="9"/>
        <v>14508058215161.85</v>
      </c>
      <c r="L78" s="1">
        <f t="shared" si="10"/>
        <v>-3808944.5014546812</v>
      </c>
    </row>
    <row r="79" spans="2:12" x14ac:dyDescent="0.2">
      <c r="B79" s="1">
        <v>76</v>
      </c>
      <c r="C79" s="4" t="s">
        <v>93</v>
      </c>
      <c r="D79" s="1">
        <v>26068419</v>
      </c>
      <c r="E79" s="1">
        <v>9945321</v>
      </c>
      <c r="F79" s="1">
        <v>6122478</v>
      </c>
      <c r="G79" s="1">
        <v>49227257</v>
      </c>
      <c r="H79" s="1">
        <f t="shared" si="7"/>
        <v>0.38150840678140091</v>
      </c>
      <c r="I79" s="1">
        <f t="shared" si="8"/>
        <v>36013740</v>
      </c>
      <c r="J79" s="1">
        <f t="shared" si="6"/>
        <v>50279045.288480178</v>
      </c>
      <c r="K79" s="1">
        <f t="shared" si="9"/>
        <v>1106258603784.061</v>
      </c>
      <c r="L79" s="1">
        <f t="shared" si="10"/>
        <v>-1051788.2884801775</v>
      </c>
    </row>
  </sheetData>
  <conditionalFormatting sqref="L4:L79">
    <cfRule type="expression" dxfId="2" priority="9" stopIfTrue="1">
      <formula>ABS(L4)&gt;=2*$L$2</formula>
    </cfRule>
  </conditionalFormatting>
  <printOptions headings="1" gridLines="1"/>
  <pageMargins left="0.75" right="0.75" top="1" bottom="1" header="0.5" footer="0.5"/>
  <pageSetup scale="17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pageSetUpPr fitToPage="1"/>
  </sheetPr>
  <dimension ref="B1:L79"/>
  <sheetViews>
    <sheetView workbookViewId="0"/>
  </sheetViews>
  <sheetFormatPr defaultRowHeight="12.75" x14ac:dyDescent="0.2"/>
  <cols>
    <col min="1" max="1" width="9.140625" style="1"/>
    <col min="2" max="2" width="4.7109375" style="1" customWidth="1"/>
    <col min="3" max="3" width="26.5703125" style="1" customWidth="1"/>
    <col min="4" max="7" width="9.140625" style="1"/>
    <col min="8" max="8" width="9.42578125" style="1" customWidth="1"/>
    <col min="9" max="9" width="11.42578125" style="1" customWidth="1"/>
    <col min="10" max="10" width="9.140625" style="1"/>
    <col min="11" max="11" width="12.85546875" style="1" customWidth="1"/>
    <col min="12" max="12" width="13.5703125" style="1" customWidth="1"/>
    <col min="13" max="16384" width="9.140625" style="1"/>
  </cols>
  <sheetData>
    <row r="1" spans="2:12" ht="14.25" x14ac:dyDescent="0.2">
      <c r="C1" s="1" t="s">
        <v>22</v>
      </c>
      <c r="H1" s="1" t="s">
        <v>8</v>
      </c>
      <c r="I1" s="1" t="s">
        <v>16</v>
      </c>
      <c r="K1" s="3" t="s">
        <v>10</v>
      </c>
      <c r="L1" s="1" t="s">
        <v>17</v>
      </c>
    </row>
    <row r="2" spans="2:12" x14ac:dyDescent="0.2">
      <c r="H2" s="1">
        <v>1.53209312062596</v>
      </c>
      <c r="I2" s="1">
        <v>0</v>
      </c>
      <c r="K2" s="1">
        <f>AVERAGE(K4:K79)</f>
        <v>6568536.8441826431</v>
      </c>
      <c r="L2" s="1">
        <f>STDEV(L4:L790)</f>
        <v>10490012.924464524</v>
      </c>
    </row>
    <row r="3" spans="2:12" x14ac:dyDescent="0.2">
      <c r="C3" s="1" t="s">
        <v>9</v>
      </c>
      <c r="D3" s="1" t="s">
        <v>11</v>
      </c>
      <c r="E3" s="1" t="s">
        <v>12</v>
      </c>
      <c r="F3" s="1" t="s">
        <v>13</v>
      </c>
      <c r="G3" s="1" t="s">
        <v>14</v>
      </c>
      <c r="H3" s="1" t="s">
        <v>21</v>
      </c>
      <c r="I3" s="1" t="s">
        <v>15</v>
      </c>
      <c r="J3" s="1" t="s">
        <v>18</v>
      </c>
      <c r="K3" s="1" t="s">
        <v>19</v>
      </c>
      <c r="L3" s="2" t="s">
        <v>20</v>
      </c>
    </row>
    <row r="4" spans="2:12" x14ac:dyDescent="0.2">
      <c r="B4" s="1">
        <v>1</v>
      </c>
      <c r="C4" s="1" t="s">
        <v>23</v>
      </c>
      <c r="D4" s="1">
        <v>2321246</v>
      </c>
      <c r="E4" s="1">
        <v>3217185</v>
      </c>
      <c r="F4" s="1">
        <v>2097738</v>
      </c>
      <c r="G4" s="1">
        <v>19964720</v>
      </c>
      <c r="H4" s="1">
        <f>E4/D4</f>
        <v>1.3859733091624067</v>
      </c>
      <c r="I4" s="1">
        <f>SUM(D4:E4)</f>
        <v>5538431</v>
      </c>
      <c r="J4" s="1">
        <f t="shared" ref="J4:J35" si="0">a*SUM(D4:E4)*(H4^alfa)</f>
        <v>8485392.0341615565</v>
      </c>
      <c r="K4" s="1">
        <f>ABS(G4-J4)</f>
        <v>11479327.965838443</v>
      </c>
      <c r="L4" s="1">
        <f>G4-J4</f>
        <v>11479327.965838443</v>
      </c>
    </row>
    <row r="5" spans="2:12" x14ac:dyDescent="0.2">
      <c r="B5" s="1">
        <v>2</v>
      </c>
      <c r="C5" s="1" t="s">
        <v>24</v>
      </c>
      <c r="D5" s="1">
        <v>2073437</v>
      </c>
      <c r="E5" s="1">
        <v>2443280</v>
      </c>
      <c r="F5" s="1">
        <v>1470492</v>
      </c>
      <c r="G5" s="1">
        <v>8527183</v>
      </c>
      <c r="H5" s="1">
        <f t="shared" ref="H5:H68" si="1">E5/D5</f>
        <v>1.178371949569724</v>
      </c>
      <c r="I5" s="1">
        <f t="shared" ref="I5:I68" si="2">SUM(D5:E5)</f>
        <v>4516717</v>
      </c>
      <c r="J5" s="1">
        <f t="shared" si="0"/>
        <v>6920031.0435143244</v>
      </c>
      <c r="K5" s="1">
        <f t="shared" ref="K5:K68" si="3">ABS(G5-J5)</f>
        <v>1607151.9564856756</v>
      </c>
      <c r="L5" s="1">
        <f t="shared" ref="L5:L68" si="4">G5-J5</f>
        <v>1607151.9564856756</v>
      </c>
    </row>
    <row r="6" spans="2:12" x14ac:dyDescent="0.2">
      <c r="B6" s="1">
        <v>3</v>
      </c>
      <c r="C6" s="1" t="s">
        <v>25</v>
      </c>
      <c r="D6" s="1">
        <v>8557630</v>
      </c>
      <c r="E6" s="1">
        <v>9821030</v>
      </c>
      <c r="F6" s="1">
        <v>4126600</v>
      </c>
      <c r="G6" s="1">
        <v>29370520</v>
      </c>
      <c r="H6" s="1">
        <f t="shared" si="1"/>
        <v>1.147634333337618</v>
      </c>
      <c r="I6" s="1">
        <f t="shared" si="2"/>
        <v>18378660</v>
      </c>
      <c r="J6" s="1">
        <f t="shared" si="0"/>
        <v>28157818.552323505</v>
      </c>
      <c r="K6" s="1">
        <f t="shared" si="3"/>
        <v>1212701.4476764947</v>
      </c>
      <c r="L6" s="1">
        <f t="shared" si="4"/>
        <v>1212701.4476764947</v>
      </c>
    </row>
    <row r="7" spans="2:12" x14ac:dyDescent="0.2">
      <c r="B7" s="1">
        <v>4</v>
      </c>
      <c r="C7" s="1" t="s">
        <v>2</v>
      </c>
      <c r="D7" s="1">
        <v>3684621</v>
      </c>
      <c r="E7" s="1">
        <v>4151226</v>
      </c>
      <c r="F7" s="1">
        <v>2782555</v>
      </c>
      <c r="G7" s="1">
        <v>27265504</v>
      </c>
      <c r="H7" s="1">
        <f t="shared" si="1"/>
        <v>1.1266358195320496</v>
      </c>
      <c r="I7" s="1">
        <f t="shared" si="2"/>
        <v>7835847</v>
      </c>
      <c r="J7" s="1">
        <f t="shared" si="0"/>
        <v>12005247.282977568</v>
      </c>
      <c r="K7" s="1">
        <f t="shared" si="3"/>
        <v>15260256.717022432</v>
      </c>
      <c r="L7" s="1">
        <f t="shared" si="4"/>
        <v>15260256.717022432</v>
      </c>
    </row>
    <row r="8" spans="2:12" x14ac:dyDescent="0.2">
      <c r="B8" s="1">
        <v>5</v>
      </c>
      <c r="C8" s="1" t="s">
        <v>26</v>
      </c>
      <c r="D8" s="1">
        <v>13832786</v>
      </c>
      <c r="E8" s="1">
        <v>15035649</v>
      </c>
      <c r="F8" s="1">
        <v>9015854</v>
      </c>
      <c r="G8" s="1">
        <v>50699555</v>
      </c>
      <c r="H8" s="1">
        <f t="shared" si="1"/>
        <v>1.086957392386465</v>
      </c>
      <c r="I8" s="1">
        <f t="shared" si="2"/>
        <v>28868435</v>
      </c>
      <c r="J8" s="1">
        <f t="shared" si="0"/>
        <v>44229130.666737683</v>
      </c>
      <c r="K8" s="1">
        <f t="shared" si="3"/>
        <v>6470424.3332623169</v>
      </c>
      <c r="L8" s="1">
        <f t="shared" si="4"/>
        <v>6470424.3332623169</v>
      </c>
    </row>
    <row r="9" spans="2:12" x14ac:dyDescent="0.2">
      <c r="B9" s="1">
        <v>6</v>
      </c>
      <c r="C9" s="1" t="s">
        <v>27</v>
      </c>
      <c r="D9" s="1">
        <v>1533927</v>
      </c>
      <c r="E9" s="1">
        <v>1608920</v>
      </c>
      <c r="F9" s="1">
        <v>1904085</v>
      </c>
      <c r="G9" s="1">
        <v>6219382</v>
      </c>
      <c r="H9" s="1">
        <f t="shared" si="1"/>
        <v>1.0488895495026818</v>
      </c>
      <c r="I9" s="1">
        <f t="shared" si="2"/>
        <v>3142847</v>
      </c>
      <c r="J9" s="1">
        <f t="shared" si="0"/>
        <v>4815134.2678799368</v>
      </c>
      <c r="K9" s="1">
        <f t="shared" si="3"/>
        <v>1404247.7321200632</v>
      </c>
      <c r="L9" s="1">
        <f t="shared" si="4"/>
        <v>1404247.7321200632</v>
      </c>
    </row>
    <row r="10" spans="2:12" x14ac:dyDescent="0.2">
      <c r="B10" s="1">
        <v>7</v>
      </c>
      <c r="C10" s="1" t="s">
        <v>28</v>
      </c>
      <c r="D10" s="1">
        <v>2853430</v>
      </c>
      <c r="E10" s="1">
        <v>2859733</v>
      </c>
      <c r="F10" s="1">
        <v>1941677</v>
      </c>
      <c r="G10" s="1">
        <v>21949644</v>
      </c>
      <c r="H10" s="1">
        <f t="shared" si="1"/>
        <v>1.0022089204921796</v>
      </c>
      <c r="I10" s="1">
        <f t="shared" si="2"/>
        <v>5713163</v>
      </c>
      <c r="J10" s="1">
        <f t="shared" si="0"/>
        <v>8753097.7293147724</v>
      </c>
      <c r="K10" s="1">
        <f t="shared" si="3"/>
        <v>13196546.270685228</v>
      </c>
      <c r="L10" s="1">
        <f t="shared" si="4"/>
        <v>13196546.270685228</v>
      </c>
    </row>
    <row r="11" spans="2:12" x14ac:dyDescent="0.2">
      <c r="B11" s="1">
        <v>8</v>
      </c>
      <c r="C11" s="1" t="s">
        <v>29</v>
      </c>
      <c r="D11" s="1">
        <v>11554015</v>
      </c>
      <c r="E11" s="1">
        <v>11428335</v>
      </c>
      <c r="F11" s="1">
        <v>6324015</v>
      </c>
      <c r="G11" s="1">
        <v>39453765</v>
      </c>
      <c r="H11" s="1">
        <f t="shared" si="1"/>
        <v>0.98912239598096419</v>
      </c>
      <c r="I11" s="1">
        <f t="shared" si="2"/>
        <v>22982350</v>
      </c>
      <c r="J11" s="1">
        <f t="shared" si="0"/>
        <v>35211100.330818035</v>
      </c>
      <c r="K11" s="1">
        <f t="shared" si="3"/>
        <v>4242664.6691819653</v>
      </c>
      <c r="L11" s="1">
        <f t="shared" si="4"/>
        <v>4242664.6691819653</v>
      </c>
    </row>
    <row r="12" spans="2:12" x14ac:dyDescent="0.2">
      <c r="B12" s="1">
        <v>9</v>
      </c>
      <c r="C12" s="1" t="s">
        <v>30</v>
      </c>
      <c r="D12" s="1">
        <v>47211490</v>
      </c>
      <c r="E12" s="1">
        <v>38695582</v>
      </c>
      <c r="F12" s="1">
        <v>23006447</v>
      </c>
      <c r="G12" s="1">
        <v>185429993</v>
      </c>
      <c r="H12" s="1">
        <f t="shared" si="1"/>
        <v>0.81962213012129037</v>
      </c>
      <c r="I12" s="1">
        <f t="shared" si="2"/>
        <v>85907072</v>
      </c>
      <c r="J12" s="1">
        <f t="shared" si="0"/>
        <v>131617634.02431904</v>
      </c>
      <c r="K12" s="1">
        <f t="shared" si="3"/>
        <v>53812358.975680962</v>
      </c>
      <c r="L12" s="1">
        <f t="shared" si="4"/>
        <v>53812358.975680962</v>
      </c>
    </row>
    <row r="13" spans="2:12" x14ac:dyDescent="0.2">
      <c r="B13" s="1">
        <v>10</v>
      </c>
      <c r="C13" s="1" t="s">
        <v>32</v>
      </c>
      <c r="D13" s="1">
        <v>8315581</v>
      </c>
      <c r="E13" s="1">
        <v>6303148</v>
      </c>
      <c r="F13" s="1">
        <v>4619148</v>
      </c>
      <c r="G13" s="1">
        <v>28593343</v>
      </c>
      <c r="H13" s="1">
        <f t="shared" si="1"/>
        <v>0.75799249625492193</v>
      </c>
      <c r="I13" s="1">
        <f t="shared" si="2"/>
        <v>14618729</v>
      </c>
      <c r="J13" s="1">
        <f t="shared" si="0"/>
        <v>22397254.133195221</v>
      </c>
      <c r="K13" s="1">
        <f t="shared" si="3"/>
        <v>6196088.8668047786</v>
      </c>
      <c r="L13" s="1">
        <f t="shared" si="4"/>
        <v>6196088.8668047786</v>
      </c>
    </row>
    <row r="14" spans="2:12" x14ac:dyDescent="0.2">
      <c r="B14" s="1">
        <v>11</v>
      </c>
      <c r="C14" s="1" t="s">
        <v>33</v>
      </c>
      <c r="D14" s="1">
        <v>8514122</v>
      </c>
      <c r="E14" s="1">
        <v>6408153</v>
      </c>
      <c r="F14" s="1">
        <v>5358838</v>
      </c>
      <c r="G14" s="1">
        <v>27476757</v>
      </c>
      <c r="H14" s="1">
        <f t="shared" si="1"/>
        <v>0.75264989155663964</v>
      </c>
      <c r="I14" s="1">
        <f t="shared" si="2"/>
        <v>14922275</v>
      </c>
      <c r="J14" s="1">
        <f t="shared" si="0"/>
        <v>22862314.871588748</v>
      </c>
      <c r="K14" s="1">
        <f t="shared" si="3"/>
        <v>4614442.1284112521</v>
      </c>
      <c r="L14" s="1">
        <f t="shared" si="4"/>
        <v>4614442.1284112521</v>
      </c>
    </row>
    <row r="15" spans="2:12" x14ac:dyDescent="0.2">
      <c r="B15" s="1">
        <v>12</v>
      </c>
      <c r="C15" s="1" t="s">
        <v>34</v>
      </c>
      <c r="D15" s="1">
        <v>80027814</v>
      </c>
      <c r="E15" s="1">
        <v>60003949</v>
      </c>
      <c r="F15" s="1">
        <v>21002876</v>
      </c>
      <c r="G15" s="1">
        <v>198828485</v>
      </c>
      <c r="H15" s="1">
        <f t="shared" si="1"/>
        <v>0.74978867972077812</v>
      </c>
      <c r="I15" s="1">
        <f t="shared" si="2"/>
        <v>140031763</v>
      </c>
      <c r="J15" s="1">
        <f t="shared" si="0"/>
        <v>214541700.76142484</v>
      </c>
      <c r="K15" s="1">
        <f t="shared" si="3"/>
        <v>15713215.761424839</v>
      </c>
      <c r="L15" s="1">
        <f t="shared" si="4"/>
        <v>-15713215.761424839</v>
      </c>
    </row>
    <row r="16" spans="2:12" x14ac:dyDescent="0.2">
      <c r="B16" s="1">
        <v>13</v>
      </c>
      <c r="C16" s="1" t="s">
        <v>35</v>
      </c>
      <c r="D16" s="1">
        <v>16021684</v>
      </c>
      <c r="E16" s="1">
        <v>11703657</v>
      </c>
      <c r="F16" s="1">
        <v>8076763</v>
      </c>
      <c r="G16" s="1">
        <v>56652477</v>
      </c>
      <c r="H16" s="1">
        <f t="shared" si="1"/>
        <v>0.73048856786839633</v>
      </c>
      <c r="I16" s="1">
        <f t="shared" si="2"/>
        <v>27725341</v>
      </c>
      <c r="J16" s="1">
        <f t="shared" si="0"/>
        <v>42477804.213108875</v>
      </c>
      <c r="K16" s="1">
        <f t="shared" si="3"/>
        <v>14174672.786891125</v>
      </c>
      <c r="L16" s="1">
        <f t="shared" si="4"/>
        <v>14174672.786891125</v>
      </c>
    </row>
    <row r="17" spans="2:12" x14ac:dyDescent="0.2">
      <c r="B17" s="1">
        <v>14</v>
      </c>
      <c r="C17" s="1" t="s">
        <v>36</v>
      </c>
      <c r="D17" s="1">
        <v>12177488</v>
      </c>
      <c r="E17" s="1">
        <v>8836201</v>
      </c>
      <c r="F17" s="1">
        <v>5542525</v>
      </c>
      <c r="G17" s="1">
        <v>32043262</v>
      </c>
      <c r="H17" s="1">
        <f t="shared" si="1"/>
        <v>0.72561771360398797</v>
      </c>
      <c r="I17" s="1">
        <f t="shared" si="2"/>
        <v>21013689</v>
      </c>
      <c r="J17" s="1">
        <f t="shared" si="0"/>
        <v>32194928.35587341</v>
      </c>
      <c r="K17" s="1">
        <f t="shared" si="3"/>
        <v>151666.35587340966</v>
      </c>
      <c r="L17" s="1">
        <f t="shared" si="4"/>
        <v>-151666.35587340966</v>
      </c>
    </row>
    <row r="18" spans="2:12" x14ac:dyDescent="0.2">
      <c r="B18" s="1">
        <v>15</v>
      </c>
      <c r="C18" s="4" t="s">
        <v>42</v>
      </c>
      <c r="D18" s="1">
        <v>10108333</v>
      </c>
      <c r="E18" s="1">
        <v>7284214</v>
      </c>
      <c r="F18" s="1">
        <v>4652393</v>
      </c>
      <c r="G18" s="1">
        <v>27816421</v>
      </c>
      <c r="H18" s="1">
        <f t="shared" si="1"/>
        <v>0.72061476407633185</v>
      </c>
      <c r="I18" s="1">
        <f t="shared" si="2"/>
        <v>17392547</v>
      </c>
      <c r="J18" s="1">
        <f t="shared" si="0"/>
        <v>26647001.608863678</v>
      </c>
      <c r="K18" s="1">
        <f t="shared" si="3"/>
        <v>1169419.3911363222</v>
      </c>
      <c r="L18" s="1">
        <f t="shared" si="4"/>
        <v>1169419.3911363222</v>
      </c>
    </row>
    <row r="19" spans="2:12" x14ac:dyDescent="0.2">
      <c r="B19" s="1">
        <v>16</v>
      </c>
      <c r="C19" s="1" t="s">
        <v>43</v>
      </c>
      <c r="D19" s="1">
        <v>9007833</v>
      </c>
      <c r="E19" s="1">
        <v>6478078</v>
      </c>
      <c r="F19" s="1">
        <v>5426096</v>
      </c>
      <c r="G19" s="1">
        <v>22933345</v>
      </c>
      <c r="H19" s="1">
        <f t="shared" si="1"/>
        <v>0.71916053505876498</v>
      </c>
      <c r="I19" s="1">
        <f t="shared" si="2"/>
        <v>15485911</v>
      </c>
      <c r="J19" s="1">
        <f t="shared" si="0"/>
        <v>23725857.709725883</v>
      </c>
      <c r="K19" s="1">
        <f t="shared" si="3"/>
        <v>792512.70972588286</v>
      </c>
      <c r="L19" s="1">
        <f t="shared" si="4"/>
        <v>-792512.70972588286</v>
      </c>
    </row>
    <row r="20" spans="2:12" x14ac:dyDescent="0.2">
      <c r="B20" s="1">
        <v>17</v>
      </c>
      <c r="C20" s="4" t="s">
        <v>44</v>
      </c>
      <c r="D20" s="1">
        <v>14065277</v>
      </c>
      <c r="E20" s="1">
        <v>10013104</v>
      </c>
      <c r="F20" s="1">
        <v>7554263</v>
      </c>
      <c r="G20" s="1">
        <v>37456921</v>
      </c>
      <c r="H20" s="1">
        <f t="shared" si="1"/>
        <v>0.7119023677955294</v>
      </c>
      <c r="I20" s="1">
        <f t="shared" si="2"/>
        <v>24078381</v>
      </c>
      <c r="J20" s="1">
        <f t="shared" si="0"/>
        <v>36890321.885910824</v>
      </c>
      <c r="K20" s="1">
        <f t="shared" si="3"/>
        <v>566599.11408917606</v>
      </c>
      <c r="L20" s="1">
        <f t="shared" si="4"/>
        <v>566599.11408917606</v>
      </c>
    </row>
    <row r="21" spans="2:12" x14ac:dyDescent="0.2">
      <c r="B21" s="1">
        <v>18</v>
      </c>
      <c r="C21" s="4" t="s">
        <v>45</v>
      </c>
      <c r="D21" s="1">
        <v>20212543</v>
      </c>
      <c r="E21" s="1">
        <v>14208525</v>
      </c>
      <c r="F21" s="1">
        <v>8488331</v>
      </c>
      <c r="G21" s="1">
        <v>57218634</v>
      </c>
      <c r="H21" s="1">
        <f t="shared" si="1"/>
        <v>0.70295583292018227</v>
      </c>
      <c r="I21" s="1">
        <f t="shared" si="2"/>
        <v>34421068</v>
      </c>
      <c r="J21" s="1">
        <f t="shared" si="0"/>
        <v>52736281.487398371</v>
      </c>
      <c r="K21" s="1">
        <f t="shared" si="3"/>
        <v>4482352.5126016289</v>
      </c>
      <c r="L21" s="1">
        <f t="shared" si="4"/>
        <v>4482352.5126016289</v>
      </c>
    </row>
    <row r="22" spans="2:12" x14ac:dyDescent="0.2">
      <c r="B22" s="1">
        <v>19</v>
      </c>
      <c r="C22" s="1" t="s">
        <v>31</v>
      </c>
      <c r="D22" s="1">
        <v>15053226</v>
      </c>
      <c r="E22" s="1">
        <v>10529180</v>
      </c>
      <c r="F22" s="1">
        <v>4418401</v>
      </c>
      <c r="G22" s="1">
        <v>33993105</v>
      </c>
      <c r="H22" s="1">
        <f t="shared" si="1"/>
        <v>0.6994633575553838</v>
      </c>
      <c r="I22" s="1">
        <f t="shared" si="2"/>
        <v>25582406</v>
      </c>
      <c r="J22" s="1">
        <f t="shared" si="0"/>
        <v>39194628.241660282</v>
      </c>
      <c r="K22" s="1">
        <f t="shared" si="3"/>
        <v>5201523.241660282</v>
      </c>
      <c r="L22" s="1">
        <f t="shared" si="4"/>
        <v>-5201523.241660282</v>
      </c>
    </row>
    <row r="23" spans="2:12" x14ac:dyDescent="0.2">
      <c r="B23" s="1">
        <v>20</v>
      </c>
      <c r="C23" s="4" t="s">
        <v>46</v>
      </c>
      <c r="D23" s="1">
        <v>3818623</v>
      </c>
      <c r="E23" s="1">
        <v>2646422</v>
      </c>
      <c r="F23" s="1">
        <v>2121159</v>
      </c>
      <c r="G23" s="1">
        <v>10596087</v>
      </c>
      <c r="H23" s="1">
        <f t="shared" si="1"/>
        <v>0.69303044579158513</v>
      </c>
      <c r="I23" s="1">
        <f t="shared" si="2"/>
        <v>6465045</v>
      </c>
      <c r="J23" s="1">
        <f t="shared" si="0"/>
        <v>9905050.969037259</v>
      </c>
      <c r="K23" s="1">
        <f t="shared" si="3"/>
        <v>691036.030962741</v>
      </c>
      <c r="L23" s="1">
        <f t="shared" si="4"/>
        <v>691036.030962741</v>
      </c>
    </row>
    <row r="24" spans="2:12" x14ac:dyDescent="0.2">
      <c r="B24" s="1">
        <v>21</v>
      </c>
      <c r="C24" s="4" t="s">
        <v>47</v>
      </c>
      <c r="D24" s="1">
        <v>9307394</v>
      </c>
      <c r="E24" s="1">
        <v>6362457</v>
      </c>
      <c r="F24" s="1">
        <v>3624487</v>
      </c>
      <c r="G24" s="1">
        <v>23920680</v>
      </c>
      <c r="H24" s="1">
        <f t="shared" si="1"/>
        <v>0.68359166916109926</v>
      </c>
      <c r="I24" s="1">
        <f t="shared" si="2"/>
        <v>15669851</v>
      </c>
      <c r="J24" s="1">
        <f t="shared" si="0"/>
        <v>24007670.918333821</v>
      </c>
      <c r="K24" s="1">
        <f t="shared" si="3"/>
        <v>86990.918333820999</v>
      </c>
      <c r="L24" s="1">
        <f t="shared" si="4"/>
        <v>-86990.918333820999</v>
      </c>
    </row>
    <row r="25" spans="2:12" x14ac:dyDescent="0.2">
      <c r="B25" s="1">
        <v>22</v>
      </c>
      <c r="C25" s="4" t="s">
        <v>48</v>
      </c>
      <c r="D25" s="1">
        <v>11208851</v>
      </c>
      <c r="E25" s="1">
        <v>7364011</v>
      </c>
      <c r="F25" s="1">
        <v>4870476</v>
      </c>
      <c r="G25" s="1">
        <v>26370560</v>
      </c>
      <c r="H25" s="1">
        <f t="shared" si="1"/>
        <v>0.65698179055105643</v>
      </c>
      <c r="I25" s="1">
        <f t="shared" si="2"/>
        <v>18572862</v>
      </c>
      <c r="J25" s="1">
        <f t="shared" si="0"/>
        <v>28455354.100535311</v>
      </c>
      <c r="K25" s="1">
        <f t="shared" si="3"/>
        <v>2084794.1005353108</v>
      </c>
      <c r="L25" s="1">
        <f t="shared" si="4"/>
        <v>-2084794.1005353108</v>
      </c>
    </row>
    <row r="26" spans="2:12" x14ac:dyDescent="0.2">
      <c r="B26" s="1">
        <v>23</v>
      </c>
      <c r="C26" s="4" t="s">
        <v>49</v>
      </c>
      <c r="D26" s="1">
        <v>46312454</v>
      </c>
      <c r="E26" s="1">
        <v>30056721</v>
      </c>
      <c r="F26" s="1">
        <v>18135449</v>
      </c>
      <c r="G26" s="1">
        <v>133604459</v>
      </c>
      <c r="H26" s="1">
        <f t="shared" si="1"/>
        <v>0.64899866891095859</v>
      </c>
      <c r="I26" s="1">
        <f t="shared" si="2"/>
        <v>76369175</v>
      </c>
      <c r="J26" s="1">
        <f t="shared" si="0"/>
        <v>117004687.64538005</v>
      </c>
      <c r="K26" s="1">
        <f t="shared" si="3"/>
        <v>16599771.35461995</v>
      </c>
      <c r="L26" s="1">
        <f t="shared" si="4"/>
        <v>16599771.35461995</v>
      </c>
    </row>
    <row r="27" spans="2:12" x14ac:dyDescent="0.2">
      <c r="B27" s="1">
        <v>24</v>
      </c>
      <c r="C27" s="4" t="s">
        <v>50</v>
      </c>
      <c r="D27" s="1">
        <v>10216025</v>
      </c>
      <c r="E27" s="1">
        <v>6618465</v>
      </c>
      <c r="F27" s="1">
        <v>4023320</v>
      </c>
      <c r="G27" s="1">
        <v>23623300</v>
      </c>
      <c r="H27" s="1">
        <f t="shared" si="1"/>
        <v>0.64785129245474637</v>
      </c>
      <c r="I27" s="1">
        <f t="shared" si="2"/>
        <v>16834490</v>
      </c>
      <c r="J27" s="1">
        <f t="shared" si="0"/>
        <v>25792006.318246517</v>
      </c>
      <c r="K27" s="1">
        <f t="shared" si="3"/>
        <v>2168706.3182465173</v>
      </c>
      <c r="L27" s="1">
        <f t="shared" si="4"/>
        <v>-2168706.3182465173</v>
      </c>
    </row>
    <row r="28" spans="2:12" x14ac:dyDescent="0.2">
      <c r="B28" s="1">
        <v>25</v>
      </c>
      <c r="C28" s="4" t="s">
        <v>51</v>
      </c>
      <c r="D28" s="1">
        <v>17128062</v>
      </c>
      <c r="E28" s="1">
        <v>11068372</v>
      </c>
      <c r="F28" s="1">
        <v>9008285</v>
      </c>
      <c r="G28" s="1">
        <v>52051137</v>
      </c>
      <c r="H28" s="1">
        <f t="shared" si="1"/>
        <v>0.64621274724484301</v>
      </c>
      <c r="I28" s="1">
        <f t="shared" si="2"/>
        <v>28196434</v>
      </c>
      <c r="J28" s="1">
        <f t="shared" si="0"/>
        <v>43199562.557583921</v>
      </c>
      <c r="K28" s="1">
        <f t="shared" si="3"/>
        <v>8851574.4424160793</v>
      </c>
      <c r="L28" s="1">
        <f t="shared" si="4"/>
        <v>8851574.4424160793</v>
      </c>
    </row>
    <row r="29" spans="2:12" x14ac:dyDescent="0.2">
      <c r="B29" s="1">
        <v>26</v>
      </c>
      <c r="C29" s="4" t="s">
        <v>52</v>
      </c>
      <c r="D29" s="1">
        <v>12179420</v>
      </c>
      <c r="E29" s="1">
        <v>7833279</v>
      </c>
      <c r="F29" s="1">
        <v>4373565</v>
      </c>
      <c r="G29" s="1">
        <v>27914969</v>
      </c>
      <c r="H29" s="1">
        <f t="shared" si="1"/>
        <v>0.64315698120271736</v>
      </c>
      <c r="I29" s="1">
        <f t="shared" si="2"/>
        <v>20012699</v>
      </c>
      <c r="J29" s="1">
        <f t="shared" si="0"/>
        <v>30661318.463058028</v>
      </c>
      <c r="K29" s="1">
        <f t="shared" si="3"/>
        <v>2746349.4630580284</v>
      </c>
      <c r="L29" s="1">
        <f t="shared" si="4"/>
        <v>-2746349.4630580284</v>
      </c>
    </row>
    <row r="30" spans="2:12" x14ac:dyDescent="0.2">
      <c r="B30" s="1">
        <v>27</v>
      </c>
      <c r="C30" s="4" t="s">
        <v>53</v>
      </c>
      <c r="D30" s="1">
        <v>15058432</v>
      </c>
      <c r="E30" s="1">
        <v>9615436</v>
      </c>
      <c r="F30" s="1">
        <v>3855353</v>
      </c>
      <c r="G30" s="1">
        <v>30474939</v>
      </c>
      <c r="H30" s="1">
        <f t="shared" si="1"/>
        <v>0.63854164895787291</v>
      </c>
      <c r="I30" s="1">
        <f t="shared" si="2"/>
        <v>24673868</v>
      </c>
      <c r="J30" s="1">
        <f t="shared" si="0"/>
        <v>37802663.422033012</v>
      </c>
      <c r="K30" s="1">
        <f t="shared" si="3"/>
        <v>7327724.4220330119</v>
      </c>
      <c r="L30" s="1">
        <f t="shared" si="4"/>
        <v>-7327724.4220330119</v>
      </c>
    </row>
    <row r="31" spans="2:12" x14ac:dyDescent="0.2">
      <c r="B31" s="1">
        <v>28</v>
      </c>
      <c r="C31" s="4" t="s">
        <v>54</v>
      </c>
      <c r="D31" s="1">
        <v>90294621</v>
      </c>
      <c r="E31" s="1">
        <v>57487755</v>
      </c>
      <c r="F31" s="1">
        <v>23642327</v>
      </c>
      <c r="G31" s="1">
        <v>229623975</v>
      </c>
      <c r="H31" s="1">
        <f t="shared" si="1"/>
        <v>0.63666865604319889</v>
      </c>
      <c r="I31" s="1">
        <f t="shared" si="2"/>
        <v>147782376</v>
      </c>
      <c r="J31" s="1">
        <f t="shared" si="0"/>
        <v>226416361.61935899</v>
      </c>
      <c r="K31" s="1">
        <f t="shared" si="3"/>
        <v>3207613.3806410134</v>
      </c>
      <c r="L31" s="1">
        <f t="shared" si="4"/>
        <v>3207613.3806410134</v>
      </c>
    </row>
    <row r="32" spans="2:12" x14ac:dyDescent="0.2">
      <c r="B32" s="1">
        <v>29</v>
      </c>
      <c r="C32" s="1" t="s">
        <v>55</v>
      </c>
      <c r="D32" s="1">
        <v>9725408</v>
      </c>
      <c r="E32" s="1">
        <v>6125410</v>
      </c>
      <c r="F32" s="1">
        <v>4744908</v>
      </c>
      <c r="G32" s="1">
        <v>26171066</v>
      </c>
      <c r="H32" s="1">
        <f t="shared" si="1"/>
        <v>0.62983578683794039</v>
      </c>
      <c r="I32" s="1">
        <f t="shared" si="2"/>
        <v>15850818</v>
      </c>
      <c r="J32" s="1">
        <f t="shared" si="0"/>
        <v>24284929.21409414</v>
      </c>
      <c r="K32" s="1">
        <f t="shared" si="3"/>
        <v>1886136.7859058604</v>
      </c>
      <c r="L32" s="1">
        <f t="shared" si="4"/>
        <v>1886136.7859058604</v>
      </c>
    </row>
    <row r="33" spans="2:12" x14ac:dyDescent="0.2">
      <c r="B33" s="1">
        <v>30</v>
      </c>
      <c r="C33" s="4" t="s">
        <v>56</v>
      </c>
      <c r="D33" s="1">
        <v>8640422</v>
      </c>
      <c r="E33" s="1">
        <v>5377031</v>
      </c>
      <c r="F33" s="1">
        <v>4008337</v>
      </c>
      <c r="G33" s="1">
        <v>21286119</v>
      </c>
      <c r="H33" s="1">
        <f t="shared" si="1"/>
        <v>0.6223111556356854</v>
      </c>
      <c r="I33" s="1">
        <f t="shared" si="2"/>
        <v>14017453</v>
      </c>
      <c r="J33" s="1">
        <f t="shared" si="0"/>
        <v>21476043.309997726</v>
      </c>
      <c r="K33" s="1">
        <f t="shared" si="3"/>
        <v>189924.30999772623</v>
      </c>
      <c r="L33" s="1">
        <f t="shared" si="4"/>
        <v>-189924.30999772623</v>
      </c>
    </row>
    <row r="34" spans="2:12" x14ac:dyDescent="0.2">
      <c r="B34" s="1">
        <v>31</v>
      </c>
      <c r="C34" s="1" t="s">
        <v>5</v>
      </c>
      <c r="D34" s="1">
        <v>114844116</v>
      </c>
      <c r="E34" s="1">
        <v>71417527</v>
      </c>
      <c r="F34" s="1">
        <v>45036912</v>
      </c>
      <c r="G34" s="1">
        <v>310039000</v>
      </c>
      <c r="H34" s="1">
        <f t="shared" si="1"/>
        <v>0.62186491992328108</v>
      </c>
      <c r="I34" s="1">
        <f t="shared" si="2"/>
        <v>186261643</v>
      </c>
      <c r="J34" s="1">
        <f t="shared" si="0"/>
        <v>285370181.8767885</v>
      </c>
      <c r="K34" s="1">
        <f t="shared" si="3"/>
        <v>24668818.123211503</v>
      </c>
      <c r="L34" s="1">
        <f t="shared" si="4"/>
        <v>24668818.123211503</v>
      </c>
    </row>
    <row r="35" spans="2:12" x14ac:dyDescent="0.2">
      <c r="B35" s="1">
        <v>32</v>
      </c>
      <c r="C35" s="4" t="s">
        <v>57</v>
      </c>
      <c r="D35" s="1">
        <v>31178526</v>
      </c>
      <c r="E35" s="1">
        <v>19230111</v>
      </c>
      <c r="F35" s="1">
        <v>13456325</v>
      </c>
      <c r="G35" s="1">
        <v>83065451</v>
      </c>
      <c r="H35" s="1">
        <f t="shared" si="1"/>
        <v>0.61677421825521839</v>
      </c>
      <c r="I35" s="1">
        <f t="shared" si="2"/>
        <v>50408637</v>
      </c>
      <c r="J35" s="1">
        <f t="shared" si="0"/>
        <v>77230725.967831239</v>
      </c>
      <c r="K35" s="1">
        <f t="shared" si="3"/>
        <v>5834725.0321687609</v>
      </c>
      <c r="L35" s="1">
        <f t="shared" si="4"/>
        <v>5834725.0321687609</v>
      </c>
    </row>
    <row r="36" spans="2:12" x14ac:dyDescent="0.2">
      <c r="B36" s="1">
        <v>33</v>
      </c>
      <c r="C36" s="1" t="s">
        <v>58</v>
      </c>
      <c r="D36" s="1">
        <v>35260212</v>
      </c>
      <c r="E36" s="1">
        <v>21515886</v>
      </c>
      <c r="F36" s="1">
        <v>12636421</v>
      </c>
      <c r="G36" s="1">
        <v>86986269</v>
      </c>
      <c r="H36" s="1">
        <f t="shared" si="1"/>
        <v>0.6102029675828381</v>
      </c>
      <c r="I36" s="1">
        <f t="shared" si="2"/>
        <v>56776098</v>
      </c>
      <c r="J36" s="1">
        <f t="shared" ref="J36:J67" si="5">a*SUM(D36:E36)*(H36^alfa)</f>
        <v>86986269.161785334</v>
      </c>
      <c r="K36" s="1">
        <f t="shared" si="3"/>
        <v>0.16178533434867859</v>
      </c>
      <c r="L36" s="1">
        <f t="shared" si="4"/>
        <v>-0.16178533434867859</v>
      </c>
    </row>
    <row r="37" spans="2:12" x14ac:dyDescent="0.2">
      <c r="B37" s="1">
        <v>34</v>
      </c>
      <c r="C37" s="4" t="s">
        <v>59</v>
      </c>
      <c r="D37" s="1">
        <v>12037685</v>
      </c>
      <c r="E37" s="1">
        <v>7301145</v>
      </c>
      <c r="F37" s="1">
        <v>4424295</v>
      </c>
      <c r="G37" s="1">
        <v>26753905</v>
      </c>
      <c r="H37" s="1">
        <f t="shared" si="1"/>
        <v>0.6065240118843449</v>
      </c>
      <c r="I37" s="1">
        <f t="shared" si="2"/>
        <v>19338830</v>
      </c>
      <c r="J37" s="1">
        <f t="shared" si="5"/>
        <v>29628888.403954934</v>
      </c>
      <c r="K37" s="1">
        <f t="shared" si="3"/>
        <v>2874983.4039549343</v>
      </c>
      <c r="L37" s="1">
        <f t="shared" si="4"/>
        <v>-2874983.4039549343</v>
      </c>
    </row>
    <row r="38" spans="2:12" x14ac:dyDescent="0.2">
      <c r="B38" s="1">
        <v>35</v>
      </c>
      <c r="C38" s="4" t="s">
        <v>60</v>
      </c>
      <c r="D38" s="1">
        <v>35677125</v>
      </c>
      <c r="E38" s="1">
        <v>21590412</v>
      </c>
      <c r="F38" s="1">
        <v>12556624</v>
      </c>
      <c r="G38" s="1">
        <v>87082696</v>
      </c>
      <c r="H38" s="1">
        <f t="shared" si="1"/>
        <v>0.60516120623508762</v>
      </c>
      <c r="I38" s="1">
        <f t="shared" si="2"/>
        <v>57267537</v>
      </c>
      <c r="J38" s="1">
        <f t="shared" si="5"/>
        <v>87739199.472892627</v>
      </c>
      <c r="K38" s="1">
        <f t="shared" si="3"/>
        <v>656503.47289262712</v>
      </c>
      <c r="L38" s="1">
        <f t="shared" si="4"/>
        <v>-656503.47289262712</v>
      </c>
    </row>
    <row r="39" spans="2:12" x14ac:dyDescent="0.2">
      <c r="B39" s="1">
        <v>36</v>
      </c>
      <c r="C39" s="4" t="s">
        <v>61</v>
      </c>
      <c r="D39" s="1">
        <v>5309675</v>
      </c>
      <c r="E39" s="1">
        <v>3141436</v>
      </c>
      <c r="F39" s="1">
        <v>824211</v>
      </c>
      <c r="G39" s="1">
        <v>9275322</v>
      </c>
      <c r="H39" s="1">
        <f t="shared" si="1"/>
        <v>0.59164374467363823</v>
      </c>
      <c r="I39" s="1">
        <f t="shared" si="2"/>
        <v>8451111</v>
      </c>
      <c r="J39" s="1">
        <f t="shared" si="5"/>
        <v>12947889.024746377</v>
      </c>
      <c r="K39" s="1">
        <f t="shared" si="3"/>
        <v>3672567.024746377</v>
      </c>
      <c r="L39" s="1">
        <f t="shared" si="4"/>
        <v>-3672567.024746377</v>
      </c>
    </row>
    <row r="40" spans="2:12" x14ac:dyDescent="0.2">
      <c r="B40" s="1">
        <v>37</v>
      </c>
      <c r="C40" s="1" t="s">
        <v>37</v>
      </c>
      <c r="D40" s="1">
        <v>38107822</v>
      </c>
      <c r="E40" s="1">
        <v>22076664</v>
      </c>
      <c r="F40" s="1">
        <v>14716582</v>
      </c>
      <c r="G40" s="1">
        <v>122588069</v>
      </c>
      <c r="H40" s="1">
        <f t="shared" si="1"/>
        <v>0.57932106432112551</v>
      </c>
      <c r="I40" s="1">
        <f t="shared" si="2"/>
        <v>60184486</v>
      </c>
      <c r="J40" s="1">
        <f t="shared" si="5"/>
        <v>92208236.969009399</v>
      </c>
      <c r="K40" s="1">
        <f t="shared" si="3"/>
        <v>30379832.030990601</v>
      </c>
      <c r="L40" s="1">
        <f t="shared" si="4"/>
        <v>30379832.030990601</v>
      </c>
    </row>
    <row r="41" spans="2:12" x14ac:dyDescent="0.2">
      <c r="B41" s="1">
        <v>38</v>
      </c>
      <c r="C41" s="4" t="s">
        <v>62</v>
      </c>
      <c r="D41" s="1">
        <v>12229529</v>
      </c>
      <c r="E41" s="1">
        <v>7033952</v>
      </c>
      <c r="F41" s="1">
        <v>4358186</v>
      </c>
      <c r="G41" s="1">
        <v>27318862</v>
      </c>
      <c r="H41" s="1">
        <f t="shared" si="1"/>
        <v>0.57516131651513314</v>
      </c>
      <c r="I41" s="1">
        <f t="shared" si="2"/>
        <v>19263481</v>
      </c>
      <c r="J41" s="1">
        <f t="shared" si="5"/>
        <v>29513446.719408888</v>
      </c>
      <c r="K41" s="1">
        <f t="shared" si="3"/>
        <v>2194584.7194088884</v>
      </c>
      <c r="L41" s="1">
        <f t="shared" si="4"/>
        <v>-2194584.7194088884</v>
      </c>
    </row>
    <row r="42" spans="2:12" x14ac:dyDescent="0.2">
      <c r="B42" s="1">
        <v>39</v>
      </c>
      <c r="C42" s="4" t="s">
        <v>63</v>
      </c>
      <c r="D42" s="1">
        <v>7302913</v>
      </c>
      <c r="E42" s="1">
        <v>4110802</v>
      </c>
      <c r="F42" s="1">
        <v>2159909</v>
      </c>
      <c r="G42" s="1">
        <v>15091847</v>
      </c>
      <c r="H42" s="1">
        <f t="shared" si="1"/>
        <v>0.56289894183321099</v>
      </c>
      <c r="I42" s="1">
        <f t="shared" si="2"/>
        <v>11413715</v>
      </c>
      <c r="J42" s="1">
        <f t="shared" si="5"/>
        <v>17486874.232285328</v>
      </c>
      <c r="K42" s="1">
        <f t="shared" si="3"/>
        <v>2395027.2322853282</v>
      </c>
      <c r="L42" s="1">
        <f t="shared" si="4"/>
        <v>-2395027.2322853282</v>
      </c>
    </row>
    <row r="43" spans="2:12" x14ac:dyDescent="0.2">
      <c r="B43" s="1">
        <v>40</v>
      </c>
      <c r="C43" s="4" t="s">
        <v>64</v>
      </c>
      <c r="D43" s="1">
        <v>27118640</v>
      </c>
      <c r="E43" s="1">
        <v>15078315</v>
      </c>
      <c r="F43" s="1">
        <v>11197915</v>
      </c>
      <c r="G43" s="1">
        <v>77133735</v>
      </c>
      <c r="H43" s="1">
        <f t="shared" si="1"/>
        <v>0.55601294902694232</v>
      </c>
      <c r="I43" s="1">
        <f t="shared" si="2"/>
        <v>42196955</v>
      </c>
      <c r="J43" s="1">
        <f t="shared" si="5"/>
        <v>64649664.466863208</v>
      </c>
      <c r="K43" s="1">
        <f t="shared" si="3"/>
        <v>12484070.533136792</v>
      </c>
      <c r="L43" s="1">
        <f t="shared" si="4"/>
        <v>12484070.533136792</v>
      </c>
    </row>
    <row r="44" spans="2:12" x14ac:dyDescent="0.2">
      <c r="B44" s="1">
        <v>41</v>
      </c>
      <c r="C44" s="4" t="s">
        <v>65</v>
      </c>
      <c r="D44" s="1">
        <v>23708174</v>
      </c>
      <c r="E44" s="1">
        <v>13079373</v>
      </c>
      <c r="F44" s="1">
        <v>10199650</v>
      </c>
      <c r="G44" s="1">
        <v>67961858</v>
      </c>
      <c r="H44" s="1">
        <f t="shared" si="1"/>
        <v>0.55168200638311493</v>
      </c>
      <c r="I44" s="1">
        <f t="shared" si="2"/>
        <v>36787547</v>
      </c>
      <c r="J44" s="1">
        <f t="shared" si="5"/>
        <v>56361947.683404177</v>
      </c>
      <c r="K44" s="1">
        <f t="shared" si="3"/>
        <v>11599910.316595823</v>
      </c>
      <c r="L44" s="1">
        <f t="shared" si="4"/>
        <v>11599910.316595823</v>
      </c>
    </row>
    <row r="45" spans="2:12" x14ac:dyDescent="0.2">
      <c r="B45" s="1">
        <v>42</v>
      </c>
      <c r="C45" s="4" t="s">
        <v>66</v>
      </c>
      <c r="D45" s="1">
        <v>16167412</v>
      </c>
      <c r="E45" s="1">
        <v>8874585</v>
      </c>
      <c r="F45" s="1">
        <v>6028457</v>
      </c>
      <c r="G45" s="1">
        <v>40208705</v>
      </c>
      <c r="H45" s="1">
        <f t="shared" si="1"/>
        <v>0.54891809523998025</v>
      </c>
      <c r="I45" s="1">
        <f t="shared" si="2"/>
        <v>25041997</v>
      </c>
      <c r="J45" s="1">
        <f t="shared" si="5"/>
        <v>38366671.330435932</v>
      </c>
      <c r="K45" s="1">
        <f t="shared" si="3"/>
        <v>1842033.6695640683</v>
      </c>
      <c r="L45" s="1">
        <f t="shared" si="4"/>
        <v>1842033.6695640683</v>
      </c>
    </row>
    <row r="46" spans="2:12" x14ac:dyDescent="0.2">
      <c r="B46" s="1">
        <v>43</v>
      </c>
      <c r="C46" s="4" t="s">
        <v>67</v>
      </c>
      <c r="D46" s="1">
        <v>2017981</v>
      </c>
      <c r="E46" s="1">
        <v>1096353</v>
      </c>
      <c r="F46" s="1">
        <v>536430</v>
      </c>
      <c r="G46" s="1">
        <v>3650764</v>
      </c>
      <c r="H46" s="1">
        <f t="shared" si="1"/>
        <v>0.5432920329775156</v>
      </c>
      <c r="I46" s="1">
        <f t="shared" si="2"/>
        <v>3114334</v>
      </c>
      <c r="J46" s="1">
        <f t="shared" si="5"/>
        <v>4771449.6967315283</v>
      </c>
      <c r="K46" s="1">
        <f t="shared" si="3"/>
        <v>1120685.6967315283</v>
      </c>
      <c r="L46" s="1">
        <f t="shared" si="4"/>
        <v>-1120685.6967315283</v>
      </c>
    </row>
    <row r="47" spans="2:12" x14ac:dyDescent="0.2">
      <c r="B47" s="1">
        <v>44</v>
      </c>
      <c r="C47" s="4" t="s">
        <v>68</v>
      </c>
      <c r="D47" s="1">
        <v>9430667</v>
      </c>
      <c r="E47" s="1">
        <v>5105706</v>
      </c>
      <c r="F47" s="1">
        <v>2904173</v>
      </c>
      <c r="G47" s="1">
        <v>18445886</v>
      </c>
      <c r="H47" s="1">
        <f t="shared" si="1"/>
        <v>0.54139394382178907</v>
      </c>
      <c r="I47" s="1">
        <f t="shared" si="2"/>
        <v>14536373</v>
      </c>
      <c r="J47" s="1">
        <f t="shared" si="5"/>
        <v>22271077.07215295</v>
      </c>
      <c r="K47" s="1">
        <f t="shared" si="3"/>
        <v>3825191.0721529499</v>
      </c>
      <c r="L47" s="1">
        <f t="shared" si="4"/>
        <v>-3825191.0721529499</v>
      </c>
    </row>
    <row r="48" spans="2:12" x14ac:dyDescent="0.2">
      <c r="B48" s="1">
        <v>45</v>
      </c>
      <c r="C48" s="4" t="s">
        <v>69</v>
      </c>
      <c r="D48" s="1">
        <v>1616843</v>
      </c>
      <c r="E48" s="1">
        <v>875313</v>
      </c>
      <c r="F48" s="1">
        <v>479686</v>
      </c>
      <c r="G48" s="1">
        <v>3531481</v>
      </c>
      <c r="H48" s="1">
        <f t="shared" si="1"/>
        <v>0.54137167306906109</v>
      </c>
      <c r="I48" s="1">
        <f t="shared" si="2"/>
        <v>2492156</v>
      </c>
      <c r="J48" s="1">
        <f t="shared" si="5"/>
        <v>3818215.0631267102</v>
      </c>
      <c r="K48" s="1">
        <f t="shared" si="3"/>
        <v>286734.06312671024</v>
      </c>
      <c r="L48" s="1">
        <f t="shared" si="4"/>
        <v>-286734.06312671024</v>
      </c>
    </row>
    <row r="49" spans="2:12" x14ac:dyDescent="0.2">
      <c r="B49" s="1">
        <v>46</v>
      </c>
      <c r="C49" s="4" t="s">
        <v>70</v>
      </c>
      <c r="D49" s="1">
        <v>22518295</v>
      </c>
      <c r="E49" s="1">
        <v>12106586</v>
      </c>
      <c r="F49" s="1">
        <v>8516424</v>
      </c>
      <c r="G49" s="1">
        <v>51736048</v>
      </c>
      <c r="H49" s="1">
        <f t="shared" si="1"/>
        <v>0.53763333325191809</v>
      </c>
      <c r="I49" s="1">
        <f t="shared" si="2"/>
        <v>34624881</v>
      </c>
      <c r="J49" s="1">
        <f t="shared" si="5"/>
        <v>53048541.982592508</v>
      </c>
      <c r="K49" s="1">
        <f t="shared" si="3"/>
        <v>1312493.9825925082</v>
      </c>
      <c r="L49" s="1">
        <f t="shared" si="4"/>
        <v>-1312493.9825925082</v>
      </c>
    </row>
    <row r="50" spans="2:12" x14ac:dyDescent="0.2">
      <c r="B50" s="1">
        <v>47</v>
      </c>
      <c r="C50" s="4" t="s">
        <v>71</v>
      </c>
      <c r="D50" s="1">
        <v>14005550</v>
      </c>
      <c r="E50" s="1">
        <v>7485414</v>
      </c>
      <c r="F50" s="1">
        <v>3922243</v>
      </c>
      <c r="G50" s="1">
        <v>31967172</v>
      </c>
      <c r="H50" s="1">
        <f t="shared" si="1"/>
        <v>0.53446055313786323</v>
      </c>
      <c r="I50" s="1">
        <f t="shared" si="2"/>
        <v>21490964</v>
      </c>
      <c r="J50" s="1">
        <f t="shared" si="5"/>
        <v>32926158.100020163</v>
      </c>
      <c r="K50" s="1">
        <f t="shared" si="3"/>
        <v>958986.10002016276</v>
      </c>
      <c r="L50" s="1">
        <f t="shared" si="4"/>
        <v>-958986.10002016276</v>
      </c>
    </row>
    <row r="51" spans="2:12" x14ac:dyDescent="0.2">
      <c r="B51" s="1">
        <v>48</v>
      </c>
      <c r="C51" s="4" t="s">
        <v>72</v>
      </c>
      <c r="D51" s="1">
        <v>11007367</v>
      </c>
      <c r="E51" s="1">
        <v>5872984</v>
      </c>
      <c r="F51" s="1">
        <v>2127963</v>
      </c>
      <c r="G51" s="1">
        <v>19759728</v>
      </c>
      <c r="H51" s="1">
        <f t="shared" si="1"/>
        <v>0.53355030317422869</v>
      </c>
      <c r="I51" s="1">
        <f t="shared" si="2"/>
        <v>16880351</v>
      </c>
      <c r="J51" s="1">
        <f t="shared" si="5"/>
        <v>25862269.640851546</v>
      </c>
      <c r="K51" s="1">
        <f t="shared" si="3"/>
        <v>6102541.6408515461</v>
      </c>
      <c r="L51" s="1">
        <f t="shared" si="4"/>
        <v>-6102541.6408515461</v>
      </c>
    </row>
    <row r="52" spans="2:12" x14ac:dyDescent="0.2">
      <c r="B52" s="1">
        <v>49</v>
      </c>
      <c r="C52" s="1" t="s">
        <v>4</v>
      </c>
      <c r="D52" s="1">
        <v>23612171</v>
      </c>
      <c r="E52" s="1">
        <v>12473834</v>
      </c>
      <c r="F52" s="1">
        <v>8512403</v>
      </c>
      <c r="G52" s="1">
        <v>57149741</v>
      </c>
      <c r="H52" s="1">
        <f t="shared" si="1"/>
        <v>0.52827984347563806</v>
      </c>
      <c r="I52" s="1">
        <f t="shared" si="2"/>
        <v>36086005</v>
      </c>
      <c r="J52" s="1">
        <f t="shared" si="5"/>
        <v>55287120.011373997</v>
      </c>
      <c r="K52" s="1">
        <f t="shared" si="3"/>
        <v>1862620.9886260033</v>
      </c>
      <c r="L52" s="1">
        <f t="shared" si="4"/>
        <v>1862620.9886260033</v>
      </c>
    </row>
    <row r="53" spans="2:12" x14ac:dyDescent="0.2">
      <c r="B53" s="1">
        <v>50</v>
      </c>
      <c r="C53" s="1" t="s">
        <v>3</v>
      </c>
      <c r="D53" s="1">
        <v>9013548</v>
      </c>
      <c r="E53" s="1">
        <v>4696787</v>
      </c>
      <c r="F53" s="1">
        <v>1184806</v>
      </c>
      <c r="G53" s="1">
        <v>14895141</v>
      </c>
      <c r="H53" s="1">
        <f t="shared" si="1"/>
        <v>0.52108082189166793</v>
      </c>
      <c r="I53" s="1">
        <f t="shared" si="2"/>
        <v>13710335</v>
      </c>
      <c r="J53" s="1">
        <f t="shared" si="5"/>
        <v>21005509.934977323</v>
      </c>
      <c r="K53" s="1">
        <f t="shared" si="3"/>
        <v>6110368.9349773228</v>
      </c>
      <c r="L53" s="1">
        <f t="shared" si="4"/>
        <v>-6110368.9349773228</v>
      </c>
    </row>
    <row r="54" spans="2:12" x14ac:dyDescent="0.2">
      <c r="B54" s="1">
        <v>51</v>
      </c>
      <c r="C54" s="4" t="s">
        <v>73</v>
      </c>
      <c r="D54" s="1">
        <v>6219234</v>
      </c>
      <c r="E54" s="1">
        <v>3182255</v>
      </c>
      <c r="F54" s="1">
        <v>1410110</v>
      </c>
      <c r="G54" s="1">
        <v>11222043</v>
      </c>
      <c r="H54" s="1">
        <f t="shared" si="1"/>
        <v>0.51167957340084003</v>
      </c>
      <c r="I54" s="1">
        <f t="shared" si="2"/>
        <v>9401489</v>
      </c>
      <c r="J54" s="1">
        <f t="shared" si="5"/>
        <v>14403956.620540636</v>
      </c>
      <c r="K54" s="1">
        <f t="shared" si="3"/>
        <v>3181913.6205406357</v>
      </c>
      <c r="L54" s="1">
        <f t="shared" si="4"/>
        <v>-3181913.6205406357</v>
      </c>
    </row>
    <row r="55" spans="2:12" x14ac:dyDescent="0.2">
      <c r="B55" s="1">
        <v>52</v>
      </c>
      <c r="C55" s="4" t="s">
        <v>74</v>
      </c>
      <c r="D55" s="1">
        <v>1505615</v>
      </c>
      <c r="E55" s="1">
        <v>768683</v>
      </c>
      <c r="F55" s="1">
        <v>506362</v>
      </c>
      <c r="G55" s="1">
        <v>2780660</v>
      </c>
      <c r="H55" s="1">
        <f t="shared" si="1"/>
        <v>0.51054419622546265</v>
      </c>
      <c r="I55" s="1">
        <f t="shared" si="2"/>
        <v>2274298</v>
      </c>
      <c r="J55" s="1">
        <f t="shared" si="5"/>
        <v>3484436.3200533795</v>
      </c>
      <c r="K55" s="1">
        <f t="shared" si="3"/>
        <v>703776.32005337952</v>
      </c>
      <c r="L55" s="1">
        <f t="shared" si="4"/>
        <v>-703776.32005337952</v>
      </c>
    </row>
    <row r="56" spans="2:12" x14ac:dyDescent="0.2">
      <c r="B56" s="1">
        <v>53</v>
      </c>
      <c r="C56" s="4" t="s">
        <v>75</v>
      </c>
      <c r="D56" s="1">
        <v>33628211</v>
      </c>
      <c r="E56" s="1">
        <v>17012268</v>
      </c>
      <c r="F56" s="1">
        <v>11112555</v>
      </c>
      <c r="G56" s="1">
        <v>84261330</v>
      </c>
      <c r="H56" s="1">
        <f t="shared" si="1"/>
        <v>0.50589274582581867</v>
      </c>
      <c r="I56" s="1">
        <f t="shared" si="2"/>
        <v>50640479</v>
      </c>
      <c r="J56" s="1">
        <f t="shared" si="5"/>
        <v>77585929.501103401</v>
      </c>
      <c r="K56" s="1">
        <f t="shared" si="3"/>
        <v>6675400.4988965988</v>
      </c>
      <c r="L56" s="1">
        <f t="shared" si="4"/>
        <v>6675400.4988965988</v>
      </c>
    </row>
    <row r="57" spans="2:12" x14ac:dyDescent="0.2">
      <c r="B57" s="1">
        <v>54</v>
      </c>
      <c r="C57" s="4" t="s">
        <v>76</v>
      </c>
      <c r="D57" s="1">
        <v>36075875</v>
      </c>
      <c r="E57" s="1">
        <v>18038270</v>
      </c>
      <c r="F57" s="1">
        <v>9046660</v>
      </c>
      <c r="G57" s="1">
        <v>74146780</v>
      </c>
      <c r="H57" s="1">
        <f t="shared" si="1"/>
        <v>0.500009216685666</v>
      </c>
      <c r="I57" s="1">
        <f t="shared" si="2"/>
        <v>54114145</v>
      </c>
      <c r="J57" s="1">
        <f t="shared" si="5"/>
        <v>82907909.283055693</v>
      </c>
      <c r="K57" s="1">
        <f t="shared" si="3"/>
        <v>8761129.2830556929</v>
      </c>
      <c r="L57" s="1">
        <f t="shared" si="4"/>
        <v>-8761129.2830556929</v>
      </c>
    </row>
    <row r="58" spans="2:12" x14ac:dyDescent="0.2">
      <c r="B58" s="1">
        <v>55</v>
      </c>
      <c r="C58" s="1" t="s">
        <v>38</v>
      </c>
      <c r="D58" s="1">
        <v>45551028</v>
      </c>
      <c r="E58" s="1">
        <v>22716685</v>
      </c>
      <c r="F58" s="1">
        <v>24055001</v>
      </c>
      <c r="G58" s="1">
        <v>132150874</v>
      </c>
      <c r="H58" s="1">
        <f t="shared" si="1"/>
        <v>0.49870850335145017</v>
      </c>
      <c r="I58" s="1">
        <f t="shared" si="2"/>
        <v>68267713</v>
      </c>
      <c r="J58" s="1">
        <f t="shared" si="5"/>
        <v>104592493.44816741</v>
      </c>
      <c r="K58" s="1">
        <f t="shared" si="3"/>
        <v>27558380.551832587</v>
      </c>
      <c r="L58" s="1">
        <f t="shared" si="4"/>
        <v>27558380.551832587</v>
      </c>
    </row>
    <row r="59" spans="2:12" x14ac:dyDescent="0.2">
      <c r="B59" s="1">
        <v>56</v>
      </c>
      <c r="C59" s="4" t="s">
        <v>77</v>
      </c>
      <c r="D59" s="1">
        <v>10007291</v>
      </c>
      <c r="E59" s="1">
        <v>4990628</v>
      </c>
      <c r="F59" s="1">
        <v>2257026</v>
      </c>
      <c r="G59" s="1">
        <v>18237052</v>
      </c>
      <c r="H59" s="1">
        <f t="shared" si="1"/>
        <v>0.49869919841443605</v>
      </c>
      <c r="I59" s="1">
        <f t="shared" si="2"/>
        <v>14997919</v>
      </c>
      <c r="J59" s="1">
        <f t="shared" si="5"/>
        <v>22978208.523605376</v>
      </c>
      <c r="K59" s="1">
        <f t="shared" si="3"/>
        <v>4741156.5236053765</v>
      </c>
      <c r="L59" s="1">
        <f t="shared" si="4"/>
        <v>-4741156.5236053765</v>
      </c>
    </row>
    <row r="60" spans="2:12" x14ac:dyDescent="0.2">
      <c r="B60" s="1">
        <v>57</v>
      </c>
      <c r="C60" s="4" t="s">
        <v>78</v>
      </c>
      <c r="D60" s="1">
        <v>11102948</v>
      </c>
      <c r="E60" s="1">
        <v>5522248</v>
      </c>
      <c r="F60" s="1">
        <v>3155226</v>
      </c>
      <c r="G60" s="1">
        <v>21815861</v>
      </c>
      <c r="H60" s="1">
        <f t="shared" si="1"/>
        <v>0.49736772612102659</v>
      </c>
      <c r="I60" s="1">
        <f t="shared" si="2"/>
        <v>16625196</v>
      </c>
      <c r="J60" s="1">
        <f t="shared" si="5"/>
        <v>25471348.420658227</v>
      </c>
      <c r="K60" s="1">
        <f t="shared" si="3"/>
        <v>3655487.4206582271</v>
      </c>
      <c r="L60" s="1">
        <f t="shared" si="4"/>
        <v>-3655487.4206582271</v>
      </c>
    </row>
    <row r="61" spans="2:12" x14ac:dyDescent="0.2">
      <c r="B61" s="1">
        <v>58</v>
      </c>
      <c r="C61" s="4" t="s">
        <v>79</v>
      </c>
      <c r="D61" s="1">
        <v>37162787</v>
      </c>
      <c r="E61" s="1">
        <v>18411597</v>
      </c>
      <c r="F61" s="1">
        <v>10842415</v>
      </c>
      <c r="G61" s="1">
        <v>80731528</v>
      </c>
      <c r="H61" s="1">
        <f t="shared" si="1"/>
        <v>0.49543100736766593</v>
      </c>
      <c r="I61" s="1">
        <f t="shared" si="2"/>
        <v>55574384</v>
      </c>
      <c r="J61" s="1">
        <f t="shared" si="5"/>
        <v>85145131.409425423</v>
      </c>
      <c r="K61" s="1">
        <f t="shared" si="3"/>
        <v>4413603.4094254225</v>
      </c>
      <c r="L61" s="1">
        <f t="shared" si="4"/>
        <v>-4413603.4094254225</v>
      </c>
    </row>
    <row r="62" spans="2:12" x14ac:dyDescent="0.2">
      <c r="B62" s="1">
        <v>59</v>
      </c>
      <c r="C62" s="4" t="s">
        <v>80</v>
      </c>
      <c r="D62" s="1">
        <v>23213736</v>
      </c>
      <c r="E62" s="1">
        <v>11303814</v>
      </c>
      <c r="F62" s="1">
        <v>9303808</v>
      </c>
      <c r="G62" s="1">
        <v>51792473</v>
      </c>
      <c r="H62" s="1">
        <f t="shared" si="1"/>
        <v>0.48694505701279622</v>
      </c>
      <c r="I62" s="1">
        <f t="shared" si="2"/>
        <v>34517550</v>
      </c>
      <c r="J62" s="1">
        <f t="shared" si="5"/>
        <v>52884100.895862609</v>
      </c>
      <c r="K62" s="1">
        <f t="shared" si="3"/>
        <v>1091627.8958626091</v>
      </c>
      <c r="L62" s="1">
        <f t="shared" si="4"/>
        <v>-1091627.8958626091</v>
      </c>
    </row>
    <row r="63" spans="2:12" x14ac:dyDescent="0.2">
      <c r="B63" s="1">
        <v>60</v>
      </c>
      <c r="C63" s="1" t="s">
        <v>0</v>
      </c>
      <c r="D63" s="1">
        <v>25015518</v>
      </c>
      <c r="E63" s="1">
        <v>12076661</v>
      </c>
      <c r="F63" s="1">
        <v>11515135</v>
      </c>
      <c r="G63" s="1">
        <v>66002918</v>
      </c>
      <c r="H63" s="1">
        <f t="shared" si="1"/>
        <v>0.48276677700617671</v>
      </c>
      <c r="I63" s="1">
        <f t="shared" si="2"/>
        <v>37092179</v>
      </c>
      <c r="J63" s="1">
        <f t="shared" si="5"/>
        <v>56828672.2749267</v>
      </c>
      <c r="K63" s="1">
        <f t="shared" si="3"/>
        <v>9174245.7250733003</v>
      </c>
      <c r="L63" s="1">
        <f t="shared" si="4"/>
        <v>9174245.7250733003</v>
      </c>
    </row>
    <row r="64" spans="2:12" x14ac:dyDescent="0.2">
      <c r="B64" s="1">
        <v>61</v>
      </c>
      <c r="C64" s="4" t="s">
        <v>81</v>
      </c>
      <c r="D64" s="1">
        <v>4445351</v>
      </c>
      <c r="E64" s="1">
        <v>2132473</v>
      </c>
      <c r="F64" s="1">
        <v>1077838</v>
      </c>
      <c r="G64" s="1">
        <v>9075627</v>
      </c>
      <c r="H64" s="1">
        <f t="shared" si="1"/>
        <v>0.47970857644312004</v>
      </c>
      <c r="I64" s="1">
        <f t="shared" si="2"/>
        <v>6577824</v>
      </c>
      <c r="J64" s="1">
        <f t="shared" si="5"/>
        <v>10077838.899088334</v>
      </c>
      <c r="K64" s="1">
        <f t="shared" si="3"/>
        <v>1002211.8990883343</v>
      </c>
      <c r="L64" s="1">
        <f t="shared" si="4"/>
        <v>-1002211.8990883343</v>
      </c>
    </row>
    <row r="65" spans="2:12" x14ac:dyDescent="0.2">
      <c r="B65" s="1">
        <v>62</v>
      </c>
      <c r="C65" s="4" t="s">
        <v>82</v>
      </c>
      <c r="D65" s="1">
        <v>22610437</v>
      </c>
      <c r="E65" s="1">
        <v>10795951</v>
      </c>
      <c r="F65" s="1">
        <v>5324159</v>
      </c>
      <c r="G65" s="1">
        <v>42060281</v>
      </c>
      <c r="H65" s="1">
        <f t="shared" si="1"/>
        <v>0.47747644152123198</v>
      </c>
      <c r="I65" s="1">
        <f t="shared" si="2"/>
        <v>33406388</v>
      </c>
      <c r="J65" s="1">
        <f t="shared" si="5"/>
        <v>51181697.239761621</v>
      </c>
      <c r="K65" s="1">
        <f t="shared" si="3"/>
        <v>9121416.2397616208</v>
      </c>
      <c r="L65" s="1">
        <f t="shared" si="4"/>
        <v>-9121416.2397616208</v>
      </c>
    </row>
    <row r="66" spans="2:12" x14ac:dyDescent="0.2">
      <c r="B66" s="1">
        <v>63</v>
      </c>
      <c r="C66" s="1" t="s">
        <v>7</v>
      </c>
      <c r="D66" s="1">
        <v>5474270</v>
      </c>
      <c r="E66" s="1">
        <v>2608576</v>
      </c>
      <c r="F66" s="1">
        <v>1018720</v>
      </c>
      <c r="G66" s="1">
        <v>9101566</v>
      </c>
      <c r="H66" s="1">
        <f t="shared" si="1"/>
        <v>0.4765157728793063</v>
      </c>
      <c r="I66" s="1">
        <f t="shared" si="2"/>
        <v>8082846</v>
      </c>
      <c r="J66" s="1">
        <f t="shared" si="5"/>
        <v>12383672.751679059</v>
      </c>
      <c r="K66" s="1">
        <f t="shared" si="3"/>
        <v>3282106.7516790591</v>
      </c>
      <c r="L66" s="1">
        <f t="shared" si="4"/>
        <v>-3282106.7516790591</v>
      </c>
    </row>
    <row r="67" spans="2:12" x14ac:dyDescent="0.2">
      <c r="B67" s="1">
        <v>64</v>
      </c>
      <c r="C67" s="1" t="s">
        <v>1</v>
      </c>
      <c r="D67" s="1">
        <v>14710892</v>
      </c>
      <c r="E67" s="1">
        <v>7006528</v>
      </c>
      <c r="F67" s="1">
        <v>3333187</v>
      </c>
      <c r="G67" s="1">
        <v>26766009</v>
      </c>
      <c r="H67" s="1">
        <f t="shared" si="1"/>
        <v>0.47628165579626308</v>
      </c>
      <c r="I67" s="1">
        <f t="shared" si="2"/>
        <v>21717420</v>
      </c>
      <c r="J67" s="1">
        <f t="shared" si="5"/>
        <v>33273109.779744636</v>
      </c>
      <c r="K67" s="1">
        <f t="shared" si="3"/>
        <v>6507100.7797446363</v>
      </c>
      <c r="L67" s="1">
        <f t="shared" si="4"/>
        <v>-6507100.7797446363</v>
      </c>
    </row>
    <row r="68" spans="2:12" x14ac:dyDescent="0.2">
      <c r="B68" s="1">
        <v>65</v>
      </c>
      <c r="C68" s="4" t="s">
        <v>83</v>
      </c>
      <c r="D68" s="1">
        <v>52148751</v>
      </c>
      <c r="E68" s="1">
        <v>24410311</v>
      </c>
      <c r="F68" s="1">
        <v>14552335</v>
      </c>
      <c r="G68" s="1">
        <v>106454051</v>
      </c>
      <c r="H68" s="1">
        <f t="shared" si="1"/>
        <v>0.4680900411210232</v>
      </c>
      <c r="I68" s="1">
        <f t="shared" si="2"/>
        <v>76559062</v>
      </c>
      <c r="J68" s="1">
        <f t="shared" ref="J68:J79" si="6">a*SUM(D68:E68)*(H68^alfa)</f>
        <v>117295612.21177635</v>
      </c>
      <c r="K68" s="1">
        <f t="shared" si="3"/>
        <v>10841561.211776346</v>
      </c>
      <c r="L68" s="1">
        <f t="shared" si="4"/>
        <v>-10841561.211776346</v>
      </c>
    </row>
    <row r="69" spans="2:12" x14ac:dyDescent="0.2">
      <c r="B69" s="1">
        <v>66</v>
      </c>
      <c r="C69" s="4" t="s">
        <v>84</v>
      </c>
      <c r="D69" s="1">
        <v>2704682</v>
      </c>
      <c r="E69" s="1">
        <v>1244007</v>
      </c>
      <c r="F69" s="1">
        <v>425191</v>
      </c>
      <c r="G69" s="1">
        <v>4373880</v>
      </c>
      <c r="H69" s="1">
        <f t="shared" ref="H69:H79" si="7">E69/D69</f>
        <v>0.45994575332700849</v>
      </c>
      <c r="I69" s="1">
        <f t="shared" ref="I69:I79" si="8">SUM(D69:E69)</f>
        <v>3948689</v>
      </c>
      <c r="J69" s="1">
        <f t="shared" si="6"/>
        <v>6049759.2523914017</v>
      </c>
      <c r="K69" s="1">
        <f t="shared" ref="K69:K79" si="9">ABS(G69-J69)</f>
        <v>1675879.2523914017</v>
      </c>
      <c r="L69" s="1">
        <f t="shared" ref="L69:L79" si="10">G69-J69</f>
        <v>-1675879.2523914017</v>
      </c>
    </row>
    <row r="70" spans="2:12" x14ac:dyDescent="0.2">
      <c r="B70" s="1">
        <v>67</v>
      </c>
      <c r="C70" s="1" t="s">
        <v>6</v>
      </c>
      <c r="D70" s="1">
        <v>54155312</v>
      </c>
      <c r="E70" s="1">
        <v>24476416</v>
      </c>
      <c r="F70" s="1">
        <v>12362423</v>
      </c>
      <c r="G70" s="1">
        <v>103910838</v>
      </c>
      <c r="H70" s="1">
        <f t="shared" si="7"/>
        <v>0.45196703880129063</v>
      </c>
      <c r="I70" s="1">
        <f t="shared" si="8"/>
        <v>78631728</v>
      </c>
      <c r="J70" s="1">
        <f t="shared" si="6"/>
        <v>120471129.53173168</v>
      </c>
      <c r="K70" s="1">
        <f t="shared" si="9"/>
        <v>16560291.53173168</v>
      </c>
      <c r="L70" s="1">
        <f t="shared" si="10"/>
        <v>-16560291.53173168</v>
      </c>
    </row>
    <row r="71" spans="2:12" x14ac:dyDescent="0.2">
      <c r="B71" s="1">
        <v>68</v>
      </c>
      <c r="C71" s="4" t="s">
        <v>85</v>
      </c>
      <c r="D71" s="1">
        <v>14520412</v>
      </c>
      <c r="E71" s="1">
        <v>6551131</v>
      </c>
      <c r="F71" s="1">
        <v>3501253</v>
      </c>
      <c r="G71" s="1">
        <v>28363231</v>
      </c>
      <c r="H71" s="1">
        <f t="shared" si="7"/>
        <v>0.45116701922782909</v>
      </c>
      <c r="I71" s="1">
        <f t="shared" si="8"/>
        <v>21071543</v>
      </c>
      <c r="J71" s="1">
        <f t="shared" si="6"/>
        <v>32283566.071274105</v>
      </c>
      <c r="K71" s="1">
        <f t="shared" si="9"/>
        <v>3920335.0712741055</v>
      </c>
      <c r="L71" s="1">
        <f t="shared" si="10"/>
        <v>-3920335.0712741055</v>
      </c>
    </row>
    <row r="72" spans="2:12" x14ac:dyDescent="0.2">
      <c r="B72" s="1">
        <v>69</v>
      </c>
      <c r="C72" s="4" t="s">
        <v>86</v>
      </c>
      <c r="D72" s="1">
        <v>2023429</v>
      </c>
      <c r="E72" s="1">
        <v>908870</v>
      </c>
      <c r="F72" s="1">
        <v>430014</v>
      </c>
      <c r="G72" s="1">
        <v>3944433</v>
      </c>
      <c r="H72" s="1">
        <f t="shared" si="7"/>
        <v>0.44917316100540222</v>
      </c>
      <c r="I72" s="1">
        <f t="shared" si="8"/>
        <v>2932299</v>
      </c>
      <c r="J72" s="1">
        <f t="shared" si="6"/>
        <v>4492555.1255183816</v>
      </c>
      <c r="K72" s="1">
        <f t="shared" si="9"/>
        <v>548122.1255183816</v>
      </c>
      <c r="L72" s="1">
        <f t="shared" si="10"/>
        <v>-548122.1255183816</v>
      </c>
    </row>
    <row r="73" spans="2:12" x14ac:dyDescent="0.2">
      <c r="B73" s="1">
        <v>70</v>
      </c>
      <c r="C73" s="4" t="s">
        <v>87</v>
      </c>
      <c r="D73" s="1">
        <v>12292121</v>
      </c>
      <c r="E73" s="1">
        <v>5520536</v>
      </c>
      <c r="F73" s="1">
        <v>2658167</v>
      </c>
      <c r="G73" s="1">
        <v>21463993</v>
      </c>
      <c r="H73" s="1">
        <f t="shared" si="7"/>
        <v>0.44911175215408311</v>
      </c>
      <c r="I73" s="1">
        <f t="shared" si="8"/>
        <v>17812657</v>
      </c>
      <c r="J73" s="1">
        <f t="shared" si="6"/>
        <v>27290649.249769852</v>
      </c>
      <c r="K73" s="1">
        <f t="shared" si="9"/>
        <v>5826656.2497698516</v>
      </c>
      <c r="L73" s="1">
        <f t="shared" si="10"/>
        <v>-5826656.2497698516</v>
      </c>
    </row>
    <row r="74" spans="2:12" x14ac:dyDescent="0.2">
      <c r="B74" s="1">
        <v>71</v>
      </c>
      <c r="C74" s="4" t="s">
        <v>88</v>
      </c>
      <c r="D74" s="1">
        <v>18736133</v>
      </c>
      <c r="E74" s="1">
        <v>8042009</v>
      </c>
      <c r="F74" s="1">
        <v>5414981</v>
      </c>
      <c r="G74" s="1">
        <v>33642080</v>
      </c>
      <c r="H74" s="1">
        <f t="shared" si="7"/>
        <v>0.42922458972723987</v>
      </c>
      <c r="I74" s="1">
        <f t="shared" si="8"/>
        <v>26778142</v>
      </c>
      <c r="J74" s="1">
        <f t="shared" si="6"/>
        <v>41026607.141345084</v>
      </c>
      <c r="K74" s="1">
        <f t="shared" si="9"/>
        <v>7384527.1413450837</v>
      </c>
      <c r="L74" s="1">
        <f t="shared" si="10"/>
        <v>-7384527.1413450837</v>
      </c>
    </row>
    <row r="75" spans="2:12" x14ac:dyDescent="0.2">
      <c r="B75" s="1">
        <v>72</v>
      </c>
      <c r="C75" s="4" t="s">
        <v>89</v>
      </c>
      <c r="D75" s="1">
        <v>17014226</v>
      </c>
      <c r="E75" s="1">
        <v>7010111</v>
      </c>
      <c r="F75" s="1">
        <v>4054557</v>
      </c>
      <c r="G75" s="1">
        <v>31643424</v>
      </c>
      <c r="H75" s="1">
        <f t="shared" si="7"/>
        <v>0.41201468700368737</v>
      </c>
      <c r="I75" s="1">
        <f t="shared" si="8"/>
        <v>24024337</v>
      </c>
      <c r="J75" s="1">
        <f t="shared" si="6"/>
        <v>36807521.445299715</v>
      </c>
      <c r="K75" s="1">
        <f t="shared" si="9"/>
        <v>5164097.4452997148</v>
      </c>
      <c r="L75" s="1">
        <f t="shared" si="10"/>
        <v>-5164097.4452997148</v>
      </c>
    </row>
    <row r="76" spans="2:12" x14ac:dyDescent="0.2">
      <c r="B76" s="1">
        <v>73</v>
      </c>
      <c r="C76" s="4" t="s">
        <v>90</v>
      </c>
      <c r="D76" s="1">
        <v>14757535</v>
      </c>
      <c r="E76" s="1">
        <v>5911449</v>
      </c>
      <c r="F76" s="1">
        <v>2355421</v>
      </c>
      <c r="G76" s="1">
        <v>23024405</v>
      </c>
      <c r="H76" s="1">
        <f t="shared" si="7"/>
        <v>0.40057157242046182</v>
      </c>
      <c r="I76" s="1">
        <f t="shared" si="8"/>
        <v>20668984</v>
      </c>
      <c r="J76" s="1">
        <f t="shared" si="6"/>
        <v>31666808.19672804</v>
      </c>
      <c r="K76" s="1">
        <f t="shared" si="9"/>
        <v>8642403.1967280395</v>
      </c>
      <c r="L76" s="1">
        <f t="shared" si="10"/>
        <v>-8642403.1967280395</v>
      </c>
    </row>
    <row r="77" spans="2:12" x14ac:dyDescent="0.2">
      <c r="B77" s="1">
        <v>74</v>
      </c>
      <c r="C77" s="4" t="s">
        <v>91</v>
      </c>
      <c r="D77" s="1">
        <v>32528016</v>
      </c>
      <c r="E77" s="1">
        <v>13021698</v>
      </c>
      <c r="F77" s="1">
        <v>7476255</v>
      </c>
      <c r="G77" s="1">
        <v>61459198</v>
      </c>
      <c r="H77" s="1">
        <f t="shared" si="7"/>
        <v>0.40032254042177057</v>
      </c>
      <c r="I77" s="1">
        <f t="shared" si="8"/>
        <v>45549714</v>
      </c>
      <c r="J77" s="1">
        <f t="shared" si="6"/>
        <v>69786403.465879977</v>
      </c>
      <c r="K77" s="1">
        <f t="shared" si="9"/>
        <v>8327205.4658799767</v>
      </c>
      <c r="L77" s="1">
        <f t="shared" si="10"/>
        <v>-8327205.4658799767</v>
      </c>
    </row>
    <row r="78" spans="2:12" x14ac:dyDescent="0.2">
      <c r="B78" s="1">
        <v>75</v>
      </c>
      <c r="C78" s="4" t="s">
        <v>92</v>
      </c>
      <c r="D78" s="1">
        <v>17213137</v>
      </c>
      <c r="E78" s="1">
        <v>6808026</v>
      </c>
      <c r="F78" s="1">
        <v>3782592</v>
      </c>
      <c r="G78" s="1">
        <v>30075113</v>
      </c>
      <c r="H78" s="1">
        <f t="shared" si="7"/>
        <v>0.39551338027461236</v>
      </c>
      <c r="I78" s="1">
        <f t="shared" si="8"/>
        <v>24021163</v>
      </c>
      <c r="J78" s="1">
        <f t="shared" si="6"/>
        <v>36802658.581734851</v>
      </c>
      <c r="K78" s="1">
        <f t="shared" si="9"/>
        <v>6727545.581734851</v>
      </c>
      <c r="L78" s="1">
        <f t="shared" si="10"/>
        <v>-6727545.581734851</v>
      </c>
    </row>
    <row r="79" spans="2:12" x14ac:dyDescent="0.2">
      <c r="B79" s="1">
        <v>76</v>
      </c>
      <c r="C79" s="4" t="s">
        <v>93</v>
      </c>
      <c r="D79" s="1">
        <v>26068419</v>
      </c>
      <c r="E79" s="1">
        <v>9945321</v>
      </c>
      <c r="F79" s="1">
        <v>6122478</v>
      </c>
      <c r="G79" s="1">
        <v>49227257</v>
      </c>
      <c r="H79" s="1">
        <f t="shared" si="7"/>
        <v>0.38150840678140091</v>
      </c>
      <c r="I79" s="1">
        <f t="shared" si="8"/>
        <v>36013740</v>
      </c>
      <c r="J79" s="1">
        <f t="shared" si="6"/>
        <v>55176403.302011959</v>
      </c>
      <c r="K79" s="1">
        <f t="shared" si="9"/>
        <v>5949146.3020119593</v>
      </c>
      <c r="L79" s="1">
        <f t="shared" si="10"/>
        <v>-5949146.3020119593</v>
      </c>
    </row>
  </sheetData>
  <conditionalFormatting sqref="K4:K79">
    <cfRule type="expression" dxfId="1" priority="11" stopIfTrue="1">
      <formula>K4&gt;=2*$L$2</formula>
    </cfRule>
  </conditionalFormatting>
  <printOptions headings="1" gridLines="1"/>
  <pageMargins left="0.75" right="0.75" top="1" bottom="1" header="0.5" footer="0.5"/>
  <pageSetup scale="17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>
    <pageSetUpPr fitToPage="1"/>
  </sheetPr>
  <dimension ref="B1:L79"/>
  <sheetViews>
    <sheetView tabSelected="1" topLeftCell="B1" workbookViewId="0">
      <selection activeCell="O31" sqref="O31"/>
    </sheetView>
  </sheetViews>
  <sheetFormatPr defaultRowHeight="12.75" x14ac:dyDescent="0.2"/>
  <cols>
    <col min="2" max="2" width="4.5703125" customWidth="1"/>
    <col min="3" max="3" width="34" bestFit="1" customWidth="1"/>
    <col min="8" max="9" width="11.42578125" customWidth="1"/>
    <col min="11" max="11" width="12.85546875" customWidth="1"/>
    <col min="12" max="12" width="13.5703125" customWidth="1"/>
  </cols>
  <sheetData>
    <row r="1" spans="2:12" ht="14.25" x14ac:dyDescent="0.2">
      <c r="C1" s="1" t="s">
        <v>39</v>
      </c>
      <c r="G1" t="s">
        <v>8</v>
      </c>
      <c r="H1" s="1" t="s">
        <v>16</v>
      </c>
      <c r="I1" s="1" t="s">
        <v>40</v>
      </c>
      <c r="K1" s="3" t="s">
        <v>10</v>
      </c>
      <c r="L1" s="1" t="s">
        <v>17</v>
      </c>
    </row>
    <row r="2" spans="2:12" x14ac:dyDescent="0.2">
      <c r="G2">
        <v>1.634960076949767</v>
      </c>
      <c r="H2">
        <v>0.48777410796567305</v>
      </c>
      <c r="I2">
        <v>0.53107604779430995</v>
      </c>
      <c r="K2">
        <f>AVERAGE(K4:K79)</f>
        <v>3731631.1088375668</v>
      </c>
      <c r="L2">
        <f>STDEV(L4:L79)</f>
        <v>6800045.6337701902</v>
      </c>
    </row>
    <row r="3" spans="2:12" x14ac:dyDescent="0.2">
      <c r="C3" s="1" t="s">
        <v>9</v>
      </c>
      <c r="D3" s="1" t="s">
        <v>11</v>
      </c>
      <c r="E3" s="1" t="s">
        <v>12</v>
      </c>
      <c r="F3" s="1" t="s">
        <v>13</v>
      </c>
      <c r="G3" s="1" t="s">
        <v>14</v>
      </c>
      <c r="H3" s="1" t="s">
        <v>21</v>
      </c>
      <c r="I3" s="1" t="s">
        <v>41</v>
      </c>
      <c r="J3" s="1" t="s">
        <v>18</v>
      </c>
      <c r="K3" s="1" t="s">
        <v>19</v>
      </c>
      <c r="L3" s="2" t="s">
        <v>20</v>
      </c>
    </row>
    <row r="4" spans="2:12" x14ac:dyDescent="0.2">
      <c r="B4" s="1">
        <v>1</v>
      </c>
      <c r="C4" s="1" t="s">
        <v>23</v>
      </c>
      <c r="D4">
        <v>2321246</v>
      </c>
      <c r="E4">
        <v>3217185</v>
      </c>
      <c r="F4">
        <v>2097738</v>
      </c>
      <c r="G4">
        <v>19964720</v>
      </c>
      <c r="H4">
        <f t="shared" ref="H4:H35" si="0">waga*(E4/D4)+(1-waga)*(F4/E4)</f>
        <v>1.0418150851490817</v>
      </c>
      <c r="I4">
        <f>SUM(D4:F4)</f>
        <v>7636169</v>
      </c>
      <c r="J4">
        <f t="shared" ref="J4:J35" si="1">a*I4*(H4^alfa)</f>
        <v>12736804.949846836</v>
      </c>
      <c r="K4">
        <f t="shared" ref="K4:K35" si="2">ABS(G4-J4)</f>
        <v>7227915.0501531642</v>
      </c>
      <c r="L4">
        <f>G4-J4</f>
        <v>7227915.0501531642</v>
      </c>
    </row>
    <row r="5" spans="2:12" x14ac:dyDescent="0.2">
      <c r="B5" s="1">
        <v>2</v>
      </c>
      <c r="C5" s="1" t="s">
        <v>94</v>
      </c>
      <c r="D5">
        <v>2073437</v>
      </c>
      <c r="E5">
        <v>2443280</v>
      </c>
      <c r="F5">
        <v>1470492</v>
      </c>
      <c r="G5">
        <v>8527183</v>
      </c>
      <c r="H5">
        <f t="shared" si="0"/>
        <v>0.90802775308913675</v>
      </c>
      <c r="I5">
        <f t="shared" ref="I5:I68" si="3">SUM(D5:F5)</f>
        <v>5987209</v>
      </c>
      <c r="J5">
        <f t="shared" si="1"/>
        <v>9338850.17321367</v>
      </c>
      <c r="K5">
        <f t="shared" si="2"/>
        <v>811667.17321367003</v>
      </c>
      <c r="L5">
        <f t="shared" ref="L5:L68" si="4">G5-J5</f>
        <v>-811667.17321367003</v>
      </c>
    </row>
    <row r="6" spans="2:12" x14ac:dyDescent="0.2">
      <c r="B6" s="1">
        <v>3</v>
      </c>
      <c r="C6" s="1" t="s">
        <v>25</v>
      </c>
      <c r="D6">
        <v>8557630</v>
      </c>
      <c r="E6">
        <v>9821030</v>
      </c>
      <c r="F6">
        <v>4126600</v>
      </c>
      <c r="G6">
        <v>29370520</v>
      </c>
      <c r="H6">
        <f t="shared" si="0"/>
        <v>0.80651355389812307</v>
      </c>
      <c r="I6">
        <f t="shared" si="3"/>
        <v>22505260</v>
      </c>
      <c r="J6">
        <f t="shared" si="1"/>
        <v>33131322.949657653</v>
      </c>
      <c r="K6">
        <f t="shared" si="2"/>
        <v>3760802.9496576525</v>
      </c>
      <c r="L6">
        <f t="shared" si="4"/>
        <v>-3760802.9496576525</v>
      </c>
    </row>
    <row r="7" spans="2:12" x14ac:dyDescent="0.2">
      <c r="B7" s="1">
        <v>4</v>
      </c>
      <c r="C7" s="1" t="s">
        <v>2</v>
      </c>
      <c r="D7">
        <v>3684621</v>
      </c>
      <c r="E7">
        <v>4151226</v>
      </c>
      <c r="F7">
        <v>2782555</v>
      </c>
      <c r="G7">
        <v>27265504</v>
      </c>
      <c r="H7">
        <f t="shared" si="0"/>
        <v>0.91264769195001538</v>
      </c>
      <c r="I7">
        <f t="shared" si="3"/>
        <v>10618402</v>
      </c>
      <c r="J7">
        <f t="shared" si="1"/>
        <v>16603636.80026512</v>
      </c>
      <c r="K7">
        <f t="shared" si="2"/>
        <v>10661867.19973488</v>
      </c>
      <c r="L7">
        <f t="shared" si="4"/>
        <v>10661867.19973488</v>
      </c>
    </row>
    <row r="8" spans="2:12" x14ac:dyDescent="0.2">
      <c r="B8" s="1">
        <v>5</v>
      </c>
      <c r="C8" s="1" t="s">
        <v>26</v>
      </c>
      <c r="D8">
        <v>13832786</v>
      </c>
      <c r="E8">
        <v>15035649</v>
      </c>
      <c r="F8">
        <v>9015854</v>
      </c>
      <c r="G8">
        <v>50699555</v>
      </c>
      <c r="H8">
        <f t="shared" si="0"/>
        <v>0.85843877223454146</v>
      </c>
      <c r="I8">
        <f t="shared" si="3"/>
        <v>37884289</v>
      </c>
      <c r="J8">
        <f t="shared" si="1"/>
        <v>57495177.402744062</v>
      </c>
      <c r="K8">
        <f t="shared" si="2"/>
        <v>6795622.4027440622</v>
      </c>
      <c r="L8">
        <f t="shared" si="4"/>
        <v>-6795622.4027440622</v>
      </c>
    </row>
    <row r="9" spans="2:12" x14ac:dyDescent="0.2">
      <c r="B9" s="1">
        <v>6</v>
      </c>
      <c r="C9" s="1" t="s">
        <v>27</v>
      </c>
      <c r="D9">
        <v>1533927</v>
      </c>
      <c r="E9">
        <v>1608920</v>
      </c>
      <c r="F9">
        <v>1904085</v>
      </c>
      <c r="G9">
        <v>6219382</v>
      </c>
      <c r="H9">
        <f t="shared" si="0"/>
        <v>1.1119906818307776</v>
      </c>
      <c r="I9">
        <f t="shared" si="3"/>
        <v>5046932</v>
      </c>
      <c r="J9">
        <f t="shared" si="1"/>
        <v>8690035.5278501306</v>
      </c>
      <c r="K9">
        <f t="shared" si="2"/>
        <v>2470653.5278501306</v>
      </c>
      <c r="L9">
        <f t="shared" si="4"/>
        <v>-2470653.5278501306</v>
      </c>
    </row>
    <row r="10" spans="2:12" x14ac:dyDescent="0.2">
      <c r="B10" s="1">
        <v>7</v>
      </c>
      <c r="C10" s="1" t="s">
        <v>28</v>
      </c>
      <c r="D10">
        <v>2853430</v>
      </c>
      <c r="E10">
        <v>2859733</v>
      </c>
      <c r="F10">
        <v>1941677</v>
      </c>
      <c r="G10">
        <v>21949644</v>
      </c>
      <c r="H10">
        <f t="shared" si="0"/>
        <v>0.85063511822342641</v>
      </c>
      <c r="I10">
        <f t="shared" si="3"/>
        <v>7654840</v>
      </c>
      <c r="J10">
        <f t="shared" si="1"/>
        <v>11565751.980222611</v>
      </c>
      <c r="K10">
        <f t="shared" si="2"/>
        <v>10383892.019777389</v>
      </c>
      <c r="L10">
        <f t="shared" si="4"/>
        <v>10383892.019777389</v>
      </c>
    </row>
    <row r="11" spans="2:12" x14ac:dyDescent="0.2">
      <c r="B11" s="1">
        <v>8</v>
      </c>
      <c r="C11" s="1" t="s">
        <v>29</v>
      </c>
      <c r="D11">
        <v>11554015</v>
      </c>
      <c r="E11">
        <v>11428335</v>
      </c>
      <c r="F11">
        <v>6324015</v>
      </c>
      <c r="G11">
        <v>39453765</v>
      </c>
      <c r="H11">
        <f t="shared" si="0"/>
        <v>0.78478426535513868</v>
      </c>
      <c r="I11">
        <f t="shared" si="3"/>
        <v>29306365</v>
      </c>
      <c r="J11">
        <f t="shared" si="1"/>
        <v>42572683.07796213</v>
      </c>
      <c r="K11">
        <f t="shared" si="2"/>
        <v>3118918.0779621303</v>
      </c>
      <c r="L11">
        <f t="shared" si="4"/>
        <v>-3118918.0779621303</v>
      </c>
    </row>
    <row r="12" spans="2:12" x14ac:dyDescent="0.2">
      <c r="B12" s="1">
        <v>9</v>
      </c>
      <c r="C12" s="1" t="s">
        <v>30</v>
      </c>
      <c r="D12">
        <v>47211490</v>
      </c>
      <c r="E12">
        <v>38695582</v>
      </c>
      <c r="F12">
        <v>23006447</v>
      </c>
      <c r="G12">
        <v>185429993</v>
      </c>
      <c r="H12">
        <f t="shared" si="0"/>
        <v>0.71408028066227192</v>
      </c>
      <c r="I12">
        <f t="shared" si="3"/>
        <v>108913519</v>
      </c>
      <c r="J12">
        <f t="shared" si="1"/>
        <v>151095154.01643586</v>
      </c>
      <c r="K12">
        <f t="shared" si="2"/>
        <v>34334838.983564138</v>
      </c>
      <c r="L12">
        <f t="shared" si="4"/>
        <v>34334838.983564138</v>
      </c>
    </row>
    <row r="13" spans="2:12" x14ac:dyDescent="0.2">
      <c r="B13" s="1">
        <v>10</v>
      </c>
      <c r="C13" s="1" t="s">
        <v>32</v>
      </c>
      <c r="D13">
        <v>8315581</v>
      </c>
      <c r="E13">
        <v>6303148</v>
      </c>
      <c r="F13">
        <v>4619148</v>
      </c>
      <c r="G13">
        <v>28593343</v>
      </c>
      <c r="H13">
        <f t="shared" si="0"/>
        <v>0.746194095612154</v>
      </c>
      <c r="I13">
        <f t="shared" si="3"/>
        <v>19237877</v>
      </c>
      <c r="J13">
        <f t="shared" si="1"/>
        <v>27267460.975722004</v>
      </c>
      <c r="K13">
        <f t="shared" si="2"/>
        <v>1325882.0242779963</v>
      </c>
      <c r="L13">
        <f t="shared" si="4"/>
        <v>1325882.0242779963</v>
      </c>
    </row>
    <row r="14" spans="2:12" x14ac:dyDescent="0.2">
      <c r="B14" s="1">
        <v>11</v>
      </c>
      <c r="C14" s="1" t="s">
        <v>33</v>
      </c>
      <c r="D14">
        <v>8514122</v>
      </c>
      <c r="E14">
        <v>6408153</v>
      </c>
      <c r="F14">
        <v>5358838</v>
      </c>
      <c r="G14">
        <v>27476757</v>
      </c>
      <c r="H14">
        <f t="shared" si="0"/>
        <v>0.79185345226890202</v>
      </c>
      <c r="I14">
        <f t="shared" si="3"/>
        <v>20281113</v>
      </c>
      <c r="J14">
        <f t="shared" si="1"/>
        <v>29591058.59552462</v>
      </c>
      <c r="K14">
        <f t="shared" si="2"/>
        <v>2114301.5955246203</v>
      </c>
      <c r="L14">
        <f t="shared" si="4"/>
        <v>-2114301.5955246203</v>
      </c>
    </row>
    <row r="15" spans="2:12" x14ac:dyDescent="0.2">
      <c r="B15" s="1">
        <v>12</v>
      </c>
      <c r="C15" s="1" t="s">
        <v>95</v>
      </c>
      <c r="D15">
        <v>80027814</v>
      </c>
      <c r="E15">
        <v>60003949</v>
      </c>
      <c r="F15">
        <v>21002876</v>
      </c>
      <c r="G15">
        <v>198828485</v>
      </c>
      <c r="H15">
        <f t="shared" si="0"/>
        <v>0.56232986624475478</v>
      </c>
      <c r="I15">
        <f t="shared" si="3"/>
        <v>161034639</v>
      </c>
      <c r="J15">
        <f t="shared" si="1"/>
        <v>198828489.27792731</v>
      </c>
      <c r="K15">
        <f t="shared" si="2"/>
        <v>4.2779273092746735</v>
      </c>
      <c r="L15">
        <f t="shared" si="4"/>
        <v>-4.2779273092746735</v>
      </c>
    </row>
    <row r="16" spans="2:12" x14ac:dyDescent="0.2">
      <c r="B16" s="1">
        <v>13</v>
      </c>
      <c r="C16" s="1" t="s">
        <v>35</v>
      </c>
      <c r="D16">
        <v>16021684</v>
      </c>
      <c r="E16">
        <v>11703657</v>
      </c>
      <c r="F16">
        <v>8076763</v>
      </c>
      <c r="G16">
        <v>56652477</v>
      </c>
      <c r="H16">
        <f t="shared" si="0"/>
        <v>0.7115521777766789</v>
      </c>
      <c r="I16">
        <f t="shared" si="3"/>
        <v>35802104</v>
      </c>
      <c r="J16">
        <f t="shared" si="1"/>
        <v>49582221.658530265</v>
      </c>
      <c r="K16">
        <f t="shared" si="2"/>
        <v>7070255.3414697349</v>
      </c>
      <c r="L16">
        <f t="shared" si="4"/>
        <v>7070255.3414697349</v>
      </c>
    </row>
    <row r="17" spans="2:12" x14ac:dyDescent="0.2">
      <c r="B17" s="1">
        <v>14</v>
      </c>
      <c r="C17" s="1" t="s">
        <v>36</v>
      </c>
      <c r="D17">
        <v>12177488</v>
      </c>
      <c r="E17">
        <v>8836201</v>
      </c>
      <c r="F17">
        <v>5542525</v>
      </c>
      <c r="G17">
        <v>32043262</v>
      </c>
      <c r="H17">
        <f t="shared" si="0"/>
        <v>0.67949168770486623</v>
      </c>
      <c r="I17">
        <f t="shared" si="3"/>
        <v>26556214</v>
      </c>
      <c r="J17">
        <f t="shared" si="1"/>
        <v>35959784.854836464</v>
      </c>
      <c r="K17">
        <f t="shared" si="2"/>
        <v>3916522.8548364639</v>
      </c>
      <c r="L17">
        <f t="shared" si="4"/>
        <v>-3916522.8548364639</v>
      </c>
    </row>
    <row r="18" spans="2:12" x14ac:dyDescent="0.2">
      <c r="B18" s="1">
        <v>15</v>
      </c>
      <c r="C18" s="4" t="s">
        <v>42</v>
      </c>
      <c r="D18">
        <v>10108333</v>
      </c>
      <c r="E18">
        <v>7284214</v>
      </c>
      <c r="F18">
        <v>4652393</v>
      </c>
      <c r="G18">
        <v>27816421</v>
      </c>
      <c r="H18">
        <f t="shared" si="0"/>
        <v>0.68220074938311925</v>
      </c>
      <c r="I18">
        <f t="shared" si="3"/>
        <v>22044940</v>
      </c>
      <c r="J18">
        <f t="shared" si="1"/>
        <v>29909058.429955009</v>
      </c>
      <c r="K18">
        <f t="shared" si="2"/>
        <v>2092637.4299550094</v>
      </c>
      <c r="L18">
        <f t="shared" si="4"/>
        <v>-2092637.4299550094</v>
      </c>
    </row>
    <row r="19" spans="2:12" x14ac:dyDescent="0.2">
      <c r="B19" s="1">
        <v>16</v>
      </c>
      <c r="C19" s="1" t="s">
        <v>43</v>
      </c>
      <c r="D19">
        <v>9007833</v>
      </c>
      <c r="E19">
        <v>6478078</v>
      </c>
      <c r="F19">
        <v>5426096</v>
      </c>
      <c r="G19">
        <v>22933345</v>
      </c>
      <c r="H19">
        <f t="shared" si="0"/>
        <v>0.77470382584733732</v>
      </c>
      <c r="I19">
        <f t="shared" si="3"/>
        <v>20912007</v>
      </c>
      <c r="J19">
        <f t="shared" si="1"/>
        <v>30187429.461593822</v>
      </c>
      <c r="K19">
        <f t="shared" si="2"/>
        <v>7254084.4615938216</v>
      </c>
      <c r="L19">
        <f t="shared" si="4"/>
        <v>-7254084.4615938216</v>
      </c>
    </row>
    <row r="20" spans="2:12" x14ac:dyDescent="0.2">
      <c r="B20" s="1">
        <v>17</v>
      </c>
      <c r="C20" s="4" t="s">
        <v>44</v>
      </c>
      <c r="D20">
        <v>14065277</v>
      </c>
      <c r="E20">
        <v>10013104</v>
      </c>
      <c r="F20">
        <v>7554263</v>
      </c>
      <c r="G20">
        <v>37456921</v>
      </c>
      <c r="H20">
        <f t="shared" si="0"/>
        <v>0.73184819678067381</v>
      </c>
      <c r="I20">
        <f t="shared" si="3"/>
        <v>31632644</v>
      </c>
      <c r="J20">
        <f t="shared" si="1"/>
        <v>44413062.789025523</v>
      </c>
      <c r="K20">
        <f t="shared" si="2"/>
        <v>6956141.7890255228</v>
      </c>
      <c r="L20">
        <f t="shared" si="4"/>
        <v>-6956141.7890255228</v>
      </c>
    </row>
    <row r="21" spans="2:12" x14ac:dyDescent="0.2">
      <c r="B21" s="1">
        <v>18</v>
      </c>
      <c r="C21" s="4" t="s">
        <v>45</v>
      </c>
      <c r="D21">
        <v>20212543</v>
      </c>
      <c r="E21">
        <v>14208525</v>
      </c>
      <c r="F21">
        <v>8488331</v>
      </c>
      <c r="G21">
        <v>57218634</v>
      </c>
      <c r="H21">
        <f t="shared" si="0"/>
        <v>0.65346339448840007</v>
      </c>
      <c r="I21">
        <f t="shared" si="3"/>
        <v>42909399</v>
      </c>
      <c r="J21">
        <f t="shared" si="1"/>
        <v>57007146.277042717</v>
      </c>
      <c r="K21">
        <f t="shared" si="2"/>
        <v>211487.72295728326</v>
      </c>
      <c r="L21">
        <f t="shared" si="4"/>
        <v>211487.72295728326</v>
      </c>
    </row>
    <row r="22" spans="2:12" x14ac:dyDescent="0.2">
      <c r="B22" s="1">
        <v>19</v>
      </c>
      <c r="C22" s="1" t="s">
        <v>31</v>
      </c>
      <c r="D22">
        <v>15053226</v>
      </c>
      <c r="E22">
        <v>10529180</v>
      </c>
      <c r="F22">
        <v>4418401</v>
      </c>
      <c r="G22">
        <v>33993105</v>
      </c>
      <c r="H22">
        <f t="shared" si="0"/>
        <v>0.56824462828918509</v>
      </c>
      <c r="I22">
        <f t="shared" si="3"/>
        <v>30000807</v>
      </c>
      <c r="J22">
        <f t="shared" si="1"/>
        <v>37231349.953092478</v>
      </c>
      <c r="K22">
        <f t="shared" si="2"/>
        <v>3238244.9530924782</v>
      </c>
      <c r="L22">
        <f t="shared" si="4"/>
        <v>-3238244.9530924782</v>
      </c>
    </row>
    <row r="23" spans="2:12" x14ac:dyDescent="0.2">
      <c r="B23" s="1">
        <v>20</v>
      </c>
      <c r="C23" s="4" t="s">
        <v>46</v>
      </c>
      <c r="D23">
        <v>3818623</v>
      </c>
      <c r="E23">
        <v>2646422</v>
      </c>
      <c r="F23">
        <v>2121159</v>
      </c>
      <c r="G23">
        <v>10596087</v>
      </c>
      <c r="H23">
        <f t="shared" si="0"/>
        <v>0.74390359052652721</v>
      </c>
      <c r="I23">
        <f t="shared" si="3"/>
        <v>8586204</v>
      </c>
      <c r="J23">
        <f t="shared" si="1"/>
        <v>12151713.062111111</v>
      </c>
      <c r="K23">
        <f t="shared" si="2"/>
        <v>1555626.0621111114</v>
      </c>
      <c r="L23">
        <f t="shared" si="4"/>
        <v>-1555626.0621111114</v>
      </c>
    </row>
    <row r="24" spans="2:12" x14ac:dyDescent="0.2">
      <c r="B24" s="1">
        <v>21</v>
      </c>
      <c r="C24" s="4" t="s">
        <v>47</v>
      </c>
      <c r="D24">
        <v>9307394</v>
      </c>
      <c r="E24">
        <v>6362457</v>
      </c>
      <c r="F24">
        <v>3624487</v>
      </c>
      <c r="G24">
        <v>23920680</v>
      </c>
      <c r="H24">
        <f t="shared" si="0"/>
        <v>0.63017004689618972</v>
      </c>
      <c r="I24">
        <f t="shared" si="3"/>
        <v>19294338</v>
      </c>
      <c r="J24">
        <f t="shared" si="1"/>
        <v>25183594.667243239</v>
      </c>
      <c r="K24">
        <f t="shared" si="2"/>
        <v>1262914.6672432385</v>
      </c>
      <c r="L24">
        <f t="shared" si="4"/>
        <v>-1262914.6672432385</v>
      </c>
    </row>
    <row r="25" spans="2:12" x14ac:dyDescent="0.2">
      <c r="B25" s="1">
        <v>22</v>
      </c>
      <c r="C25" s="4" t="s">
        <v>48</v>
      </c>
      <c r="D25">
        <v>11208851</v>
      </c>
      <c r="E25">
        <v>7364011</v>
      </c>
      <c r="F25">
        <v>4870476</v>
      </c>
      <c r="G25">
        <v>26370560</v>
      </c>
      <c r="H25">
        <f t="shared" si="0"/>
        <v>0.65904844482072222</v>
      </c>
      <c r="I25">
        <f t="shared" si="3"/>
        <v>23443338</v>
      </c>
      <c r="J25">
        <f t="shared" si="1"/>
        <v>31275133.223171387</v>
      </c>
      <c r="K25">
        <f t="shared" si="2"/>
        <v>4904573.2231713869</v>
      </c>
      <c r="L25">
        <f t="shared" si="4"/>
        <v>-4904573.2231713869</v>
      </c>
    </row>
    <row r="26" spans="2:12" x14ac:dyDescent="0.2">
      <c r="B26" s="1">
        <v>23</v>
      </c>
      <c r="C26" s="4" t="s">
        <v>49</v>
      </c>
      <c r="D26">
        <v>46312454</v>
      </c>
      <c r="E26">
        <v>30056721</v>
      </c>
      <c r="F26">
        <v>18135449</v>
      </c>
      <c r="G26">
        <v>133604459</v>
      </c>
      <c r="H26">
        <f t="shared" si="0"/>
        <v>0.62760424721788899</v>
      </c>
      <c r="I26">
        <f t="shared" si="3"/>
        <v>94504624</v>
      </c>
      <c r="J26">
        <f t="shared" si="1"/>
        <v>123105262.50356597</v>
      </c>
      <c r="K26">
        <f t="shared" si="2"/>
        <v>10499196.496434033</v>
      </c>
      <c r="L26">
        <f t="shared" si="4"/>
        <v>10499196.496434033</v>
      </c>
    </row>
    <row r="27" spans="2:12" x14ac:dyDescent="0.2">
      <c r="B27" s="1">
        <v>24</v>
      </c>
      <c r="C27" s="4" t="s">
        <v>50</v>
      </c>
      <c r="D27">
        <v>10216025</v>
      </c>
      <c r="E27">
        <v>6618465</v>
      </c>
      <c r="F27">
        <v>4023320</v>
      </c>
      <c r="G27">
        <v>23623300</v>
      </c>
      <c r="H27">
        <f t="shared" si="0"/>
        <v>0.62911399517497291</v>
      </c>
      <c r="I27">
        <f t="shared" si="3"/>
        <v>20857810</v>
      </c>
      <c r="J27">
        <f t="shared" si="1"/>
        <v>27202025.658974573</v>
      </c>
      <c r="K27">
        <f t="shared" si="2"/>
        <v>3578725.658974573</v>
      </c>
      <c r="L27">
        <f t="shared" si="4"/>
        <v>-3578725.658974573</v>
      </c>
    </row>
    <row r="28" spans="2:12" x14ac:dyDescent="0.2">
      <c r="B28" s="1">
        <v>25</v>
      </c>
      <c r="C28" s="4" t="s">
        <v>51</v>
      </c>
      <c r="D28">
        <v>17128062</v>
      </c>
      <c r="E28">
        <v>11068372</v>
      </c>
      <c r="F28">
        <v>9008285</v>
      </c>
      <c r="G28">
        <v>52051137</v>
      </c>
      <c r="H28">
        <f t="shared" si="0"/>
        <v>0.7248341754894102</v>
      </c>
      <c r="I28">
        <f t="shared" si="3"/>
        <v>37204719</v>
      </c>
      <c r="J28">
        <f t="shared" si="1"/>
        <v>51991604.354071319</v>
      </c>
      <c r="K28">
        <f t="shared" si="2"/>
        <v>59532.645928680897</v>
      </c>
      <c r="L28">
        <f t="shared" si="4"/>
        <v>59532.645928680897</v>
      </c>
    </row>
    <row r="29" spans="2:12" x14ac:dyDescent="0.2">
      <c r="B29" s="1">
        <v>26</v>
      </c>
      <c r="C29" s="4" t="s">
        <v>52</v>
      </c>
      <c r="D29">
        <v>12179420</v>
      </c>
      <c r="E29">
        <v>7833279</v>
      </c>
      <c r="F29">
        <v>4373565</v>
      </c>
      <c r="G29">
        <v>27914969</v>
      </c>
      <c r="H29">
        <f t="shared" si="0"/>
        <v>0.603380196663729</v>
      </c>
      <c r="I29">
        <f t="shared" si="3"/>
        <v>24386264</v>
      </c>
      <c r="J29">
        <f t="shared" si="1"/>
        <v>31162365.68641156</v>
      </c>
      <c r="K29">
        <f t="shared" si="2"/>
        <v>3247396.6864115596</v>
      </c>
      <c r="L29">
        <f t="shared" si="4"/>
        <v>-3247396.6864115596</v>
      </c>
    </row>
    <row r="30" spans="2:12" x14ac:dyDescent="0.2">
      <c r="B30" s="1">
        <v>27</v>
      </c>
      <c r="C30" s="4" t="s">
        <v>53</v>
      </c>
      <c r="D30">
        <v>15058432</v>
      </c>
      <c r="E30">
        <v>9615436</v>
      </c>
      <c r="F30">
        <v>3855353</v>
      </c>
      <c r="G30">
        <v>30474939</v>
      </c>
      <c r="H30">
        <f t="shared" si="0"/>
        <v>0.52713137657112363</v>
      </c>
      <c r="I30">
        <f t="shared" si="3"/>
        <v>28529221</v>
      </c>
      <c r="J30">
        <f t="shared" si="1"/>
        <v>34131571.863344386</v>
      </c>
      <c r="K30">
        <f t="shared" si="2"/>
        <v>3656632.8633443862</v>
      </c>
      <c r="L30">
        <f t="shared" si="4"/>
        <v>-3656632.8633443862</v>
      </c>
    </row>
    <row r="31" spans="2:12" x14ac:dyDescent="0.2">
      <c r="B31" s="1">
        <v>28</v>
      </c>
      <c r="C31" s="4" t="s">
        <v>54</v>
      </c>
      <c r="D31">
        <v>90294621</v>
      </c>
      <c r="E31">
        <v>57487755</v>
      </c>
      <c r="F31">
        <v>23642327</v>
      </c>
      <c r="G31">
        <v>229623975</v>
      </c>
      <c r="H31">
        <f t="shared" si="0"/>
        <v>0.53096842754715967</v>
      </c>
      <c r="I31">
        <f t="shared" si="3"/>
        <v>171424703</v>
      </c>
      <c r="J31">
        <f t="shared" si="1"/>
        <v>205814603.81951141</v>
      </c>
      <c r="K31">
        <f t="shared" si="2"/>
        <v>23809371.180488586</v>
      </c>
      <c r="L31">
        <f t="shared" si="4"/>
        <v>23809371.180488586</v>
      </c>
    </row>
    <row r="32" spans="2:12" x14ac:dyDescent="0.2">
      <c r="B32" s="1">
        <v>29</v>
      </c>
      <c r="C32" s="1" t="s">
        <v>55</v>
      </c>
      <c r="D32">
        <v>9725408</v>
      </c>
      <c r="E32">
        <v>6125410</v>
      </c>
      <c r="F32">
        <v>4744908</v>
      </c>
      <c r="G32">
        <v>26171066</v>
      </c>
      <c r="H32">
        <f t="shared" si="0"/>
        <v>0.69773185689670003</v>
      </c>
      <c r="I32">
        <f t="shared" si="3"/>
        <v>20595726</v>
      </c>
      <c r="J32">
        <f t="shared" si="1"/>
        <v>28251374.415574864</v>
      </c>
      <c r="K32">
        <f t="shared" si="2"/>
        <v>2080308.4155748636</v>
      </c>
      <c r="L32">
        <f t="shared" si="4"/>
        <v>-2080308.4155748636</v>
      </c>
    </row>
    <row r="33" spans="2:12" x14ac:dyDescent="0.2">
      <c r="B33" s="1">
        <v>30</v>
      </c>
      <c r="C33" s="4" t="s">
        <v>56</v>
      </c>
      <c r="D33">
        <v>8640422</v>
      </c>
      <c r="E33">
        <v>5377031</v>
      </c>
      <c r="F33">
        <v>4008337</v>
      </c>
      <c r="G33">
        <v>21286119</v>
      </c>
      <c r="H33">
        <f t="shared" si="0"/>
        <v>0.68005645927937264</v>
      </c>
      <c r="I33">
        <f t="shared" si="3"/>
        <v>18025790</v>
      </c>
      <c r="J33">
        <f t="shared" si="1"/>
        <v>24418626.478910897</v>
      </c>
      <c r="K33">
        <f t="shared" si="2"/>
        <v>3132507.4789108969</v>
      </c>
      <c r="L33">
        <f t="shared" si="4"/>
        <v>-3132507.4789108969</v>
      </c>
    </row>
    <row r="34" spans="2:12" x14ac:dyDescent="0.2">
      <c r="B34" s="1">
        <v>31</v>
      </c>
      <c r="C34" s="1" t="s">
        <v>5</v>
      </c>
      <c r="D34">
        <v>114844116</v>
      </c>
      <c r="E34">
        <v>71417527</v>
      </c>
      <c r="F34">
        <v>45036912</v>
      </c>
      <c r="G34">
        <v>310039000</v>
      </c>
      <c r="H34">
        <f t="shared" si="0"/>
        <v>0.62596770201026875</v>
      </c>
      <c r="I34">
        <f t="shared" si="3"/>
        <v>231298555</v>
      </c>
      <c r="J34">
        <f t="shared" si="1"/>
        <v>300914675.69570869</v>
      </c>
      <c r="K34">
        <f t="shared" si="2"/>
        <v>9124324.3042913079</v>
      </c>
      <c r="L34">
        <f t="shared" si="4"/>
        <v>9124324.3042913079</v>
      </c>
    </row>
    <row r="35" spans="2:12" x14ac:dyDescent="0.2">
      <c r="B35" s="1">
        <v>32</v>
      </c>
      <c r="C35" s="4" t="s">
        <v>57</v>
      </c>
      <c r="D35">
        <v>31178526</v>
      </c>
      <c r="E35">
        <v>19230111</v>
      </c>
      <c r="F35">
        <v>13456325</v>
      </c>
      <c r="G35">
        <v>83065451</v>
      </c>
      <c r="H35">
        <f t="shared" si="0"/>
        <v>0.65568488673645131</v>
      </c>
      <c r="I35">
        <f t="shared" si="3"/>
        <v>63864962</v>
      </c>
      <c r="J35">
        <f t="shared" si="1"/>
        <v>84988166.925790772</v>
      </c>
      <c r="K35">
        <f t="shared" si="2"/>
        <v>1922715.9257907718</v>
      </c>
      <c r="L35">
        <f t="shared" si="4"/>
        <v>-1922715.9257907718</v>
      </c>
    </row>
    <row r="36" spans="2:12" x14ac:dyDescent="0.2">
      <c r="B36" s="1">
        <v>33</v>
      </c>
      <c r="C36" s="1" t="s">
        <v>58</v>
      </c>
      <c r="D36">
        <v>35260212</v>
      </c>
      <c r="E36">
        <v>21515886</v>
      </c>
      <c r="F36">
        <v>12636421</v>
      </c>
      <c r="G36">
        <v>86986269</v>
      </c>
      <c r="H36">
        <f t="shared" ref="H36:H67" si="5">waga*(E36/D36)+(1-waga)*(F36/E36)</f>
        <v>0.59946629382187089</v>
      </c>
      <c r="I36">
        <f t="shared" si="3"/>
        <v>69412519</v>
      </c>
      <c r="J36">
        <f t="shared" ref="J36:J67" si="6">a*I36*(H36^alfa)</f>
        <v>88418749.046571791</v>
      </c>
      <c r="K36">
        <f t="shared" ref="K36:K67" si="7">ABS(G36-J36)</f>
        <v>1432480.0465717912</v>
      </c>
      <c r="L36">
        <f t="shared" si="4"/>
        <v>-1432480.0465717912</v>
      </c>
    </row>
    <row r="37" spans="2:12" x14ac:dyDescent="0.2">
      <c r="B37" s="1">
        <v>34</v>
      </c>
      <c r="C37" s="4" t="s">
        <v>59</v>
      </c>
      <c r="D37">
        <v>12037685</v>
      </c>
      <c r="E37">
        <v>7301145</v>
      </c>
      <c r="F37">
        <v>4424295</v>
      </c>
      <c r="G37">
        <v>26753905</v>
      </c>
      <c r="H37">
        <f t="shared" si="5"/>
        <v>0.60626551751920621</v>
      </c>
      <c r="I37">
        <f t="shared" si="3"/>
        <v>23763125</v>
      </c>
      <c r="J37">
        <f t="shared" si="6"/>
        <v>30436820.215273019</v>
      </c>
      <c r="K37">
        <f t="shared" si="7"/>
        <v>3682915.2152730189</v>
      </c>
      <c r="L37">
        <f t="shared" si="4"/>
        <v>-3682915.2152730189</v>
      </c>
    </row>
    <row r="38" spans="2:12" x14ac:dyDescent="0.2">
      <c r="B38" s="1">
        <v>35</v>
      </c>
      <c r="C38" s="4" t="s">
        <v>60</v>
      </c>
      <c r="D38">
        <v>35677125</v>
      </c>
      <c r="E38">
        <v>21590412</v>
      </c>
      <c r="F38">
        <v>12556624</v>
      </c>
      <c r="G38">
        <v>87082696</v>
      </c>
      <c r="H38">
        <f t="shared" si="5"/>
        <v>0.59410498168931092</v>
      </c>
      <c r="I38">
        <f t="shared" si="3"/>
        <v>69824161</v>
      </c>
      <c r="J38">
        <f t="shared" si="6"/>
        <v>88554207.24666217</v>
      </c>
      <c r="K38">
        <f t="shared" si="7"/>
        <v>1471511.2466621697</v>
      </c>
      <c r="L38">
        <f t="shared" si="4"/>
        <v>-1471511.2466621697</v>
      </c>
    </row>
    <row r="39" spans="2:12" x14ac:dyDescent="0.2">
      <c r="B39" s="1">
        <v>36</v>
      </c>
      <c r="C39" s="4" t="s">
        <v>61</v>
      </c>
      <c r="D39">
        <v>5309675</v>
      </c>
      <c r="E39">
        <v>3141436</v>
      </c>
      <c r="F39">
        <v>824211</v>
      </c>
      <c r="G39">
        <v>9275322</v>
      </c>
      <c r="H39">
        <f t="shared" si="5"/>
        <v>0.43723826998259724</v>
      </c>
      <c r="I39">
        <f t="shared" si="3"/>
        <v>9275322</v>
      </c>
      <c r="J39">
        <f t="shared" si="6"/>
        <v>10129494.484727072</v>
      </c>
      <c r="K39">
        <f t="shared" si="7"/>
        <v>854172.4847270716</v>
      </c>
      <c r="L39">
        <f t="shared" si="4"/>
        <v>-854172.4847270716</v>
      </c>
    </row>
    <row r="40" spans="2:12" x14ac:dyDescent="0.2">
      <c r="B40" s="1">
        <v>37</v>
      </c>
      <c r="C40" s="1" t="s">
        <v>37</v>
      </c>
      <c r="D40">
        <v>38107822</v>
      </c>
      <c r="E40">
        <v>22076664</v>
      </c>
      <c r="F40">
        <v>14716582</v>
      </c>
      <c r="G40">
        <v>122588069</v>
      </c>
      <c r="H40">
        <f t="shared" si="5"/>
        <v>0.6202541479765904</v>
      </c>
      <c r="I40">
        <f t="shared" si="3"/>
        <v>74901068</v>
      </c>
      <c r="J40">
        <f t="shared" si="6"/>
        <v>97009892.207340747</v>
      </c>
      <c r="K40">
        <f t="shared" si="7"/>
        <v>25578176.792659253</v>
      </c>
      <c r="L40">
        <f t="shared" si="4"/>
        <v>25578176.792659253</v>
      </c>
    </row>
    <row r="41" spans="2:12" x14ac:dyDescent="0.2">
      <c r="B41" s="1">
        <v>38</v>
      </c>
      <c r="C41" s="4" t="s">
        <v>62</v>
      </c>
      <c r="D41">
        <v>12229529</v>
      </c>
      <c r="E41">
        <v>7033952</v>
      </c>
      <c r="F41">
        <v>4358186</v>
      </c>
      <c r="G41">
        <v>27318862</v>
      </c>
      <c r="H41">
        <f t="shared" si="5"/>
        <v>0.59599630237019174</v>
      </c>
      <c r="I41">
        <f t="shared" si="3"/>
        <v>23621667</v>
      </c>
      <c r="J41">
        <f t="shared" si="6"/>
        <v>30004564.376159016</v>
      </c>
      <c r="K41">
        <f t="shared" si="7"/>
        <v>2685702.376159016</v>
      </c>
      <c r="L41">
        <f t="shared" si="4"/>
        <v>-2685702.376159016</v>
      </c>
    </row>
    <row r="42" spans="2:12" x14ac:dyDescent="0.2">
      <c r="B42" s="1">
        <v>39</v>
      </c>
      <c r="C42" s="4" t="s">
        <v>63</v>
      </c>
      <c r="D42">
        <v>7302913</v>
      </c>
      <c r="E42">
        <v>4110802</v>
      </c>
      <c r="F42">
        <v>2159909</v>
      </c>
      <c r="G42">
        <v>15091847</v>
      </c>
      <c r="H42">
        <f t="shared" si="5"/>
        <v>0.54532547021669364</v>
      </c>
      <c r="I42">
        <f t="shared" si="3"/>
        <v>13573624</v>
      </c>
      <c r="J42">
        <f t="shared" si="6"/>
        <v>16510129.369970202</v>
      </c>
      <c r="K42">
        <f t="shared" si="7"/>
        <v>1418282.3699702024</v>
      </c>
      <c r="L42">
        <f t="shared" si="4"/>
        <v>-1418282.3699702024</v>
      </c>
    </row>
    <row r="43" spans="2:12" x14ac:dyDescent="0.2">
      <c r="B43" s="1">
        <v>40</v>
      </c>
      <c r="C43" s="4" t="s">
        <v>64</v>
      </c>
      <c r="D43">
        <v>27118640</v>
      </c>
      <c r="E43">
        <v>15078315</v>
      </c>
      <c r="F43">
        <v>11197915</v>
      </c>
      <c r="G43">
        <v>77133735</v>
      </c>
      <c r="H43">
        <f t="shared" si="5"/>
        <v>0.64353166835314735</v>
      </c>
      <c r="I43">
        <f t="shared" si="3"/>
        <v>53394870</v>
      </c>
      <c r="J43">
        <f t="shared" si="6"/>
        <v>70409628.203370407</v>
      </c>
      <c r="K43">
        <f t="shared" si="7"/>
        <v>6724106.7966295928</v>
      </c>
      <c r="L43">
        <f t="shared" si="4"/>
        <v>6724106.7966295928</v>
      </c>
    </row>
    <row r="44" spans="2:12" x14ac:dyDescent="0.2">
      <c r="B44" s="1">
        <v>41</v>
      </c>
      <c r="C44" s="4" t="s">
        <v>65</v>
      </c>
      <c r="D44">
        <v>23708174</v>
      </c>
      <c r="E44">
        <v>13079373</v>
      </c>
      <c r="F44">
        <v>10199650</v>
      </c>
      <c r="G44">
        <v>67961858</v>
      </c>
      <c r="H44">
        <f t="shared" si="5"/>
        <v>0.65866472269609544</v>
      </c>
      <c r="I44">
        <f t="shared" si="3"/>
        <v>46987197</v>
      </c>
      <c r="J44">
        <f t="shared" si="6"/>
        <v>62666563.824566603</v>
      </c>
      <c r="K44">
        <f t="shared" si="7"/>
        <v>5295294.1754333973</v>
      </c>
      <c r="L44">
        <f t="shared" si="4"/>
        <v>5295294.1754333973</v>
      </c>
    </row>
    <row r="45" spans="2:12" x14ac:dyDescent="0.2">
      <c r="B45" s="1">
        <v>42</v>
      </c>
      <c r="C45" s="4" t="s">
        <v>66</v>
      </c>
      <c r="D45">
        <v>16167412</v>
      </c>
      <c r="E45">
        <v>8874585</v>
      </c>
      <c r="F45">
        <v>6028457</v>
      </c>
      <c r="G45">
        <v>40208705</v>
      </c>
      <c r="H45">
        <f t="shared" si="5"/>
        <v>0.61005472584406439</v>
      </c>
      <c r="I45">
        <f t="shared" si="3"/>
        <v>31070454</v>
      </c>
      <c r="J45">
        <f t="shared" si="6"/>
        <v>39917488.364793599</v>
      </c>
      <c r="K45">
        <f t="shared" si="7"/>
        <v>291216.63520640135</v>
      </c>
      <c r="L45">
        <f t="shared" si="4"/>
        <v>291216.63520640135</v>
      </c>
    </row>
    <row r="46" spans="2:12" x14ac:dyDescent="0.2">
      <c r="B46" s="1">
        <v>43</v>
      </c>
      <c r="C46" s="4" t="s">
        <v>67</v>
      </c>
      <c r="D46">
        <v>2017981</v>
      </c>
      <c r="E46">
        <v>1096353</v>
      </c>
      <c r="F46">
        <v>536430</v>
      </c>
      <c r="G46">
        <v>3650764</v>
      </c>
      <c r="H46">
        <f t="shared" si="5"/>
        <v>0.51796723614672602</v>
      </c>
      <c r="I46">
        <f t="shared" si="3"/>
        <v>3650764</v>
      </c>
      <c r="J46">
        <f t="shared" si="6"/>
        <v>4330469.3167112637</v>
      </c>
      <c r="K46">
        <f t="shared" si="7"/>
        <v>679705.31671126373</v>
      </c>
      <c r="L46">
        <f t="shared" si="4"/>
        <v>-679705.31671126373</v>
      </c>
    </row>
    <row r="47" spans="2:12" x14ac:dyDescent="0.2">
      <c r="B47" s="1">
        <v>44</v>
      </c>
      <c r="C47" s="4" t="s">
        <v>68</v>
      </c>
      <c r="D47">
        <v>9430667</v>
      </c>
      <c r="E47">
        <v>5105706</v>
      </c>
      <c r="F47">
        <v>2904173</v>
      </c>
      <c r="G47">
        <v>18445886</v>
      </c>
      <c r="H47">
        <f t="shared" si="5"/>
        <v>0.55424965586111319</v>
      </c>
      <c r="I47">
        <f t="shared" si="3"/>
        <v>17440546</v>
      </c>
      <c r="J47">
        <f t="shared" si="6"/>
        <v>21382248.628738236</v>
      </c>
      <c r="K47">
        <f t="shared" si="7"/>
        <v>2936362.6287382357</v>
      </c>
      <c r="L47">
        <f t="shared" si="4"/>
        <v>-2936362.6287382357</v>
      </c>
    </row>
    <row r="48" spans="2:12" x14ac:dyDescent="0.2">
      <c r="B48" s="1">
        <v>45</v>
      </c>
      <c r="C48" s="4" t="s">
        <v>69</v>
      </c>
      <c r="D48">
        <v>1616843</v>
      </c>
      <c r="E48">
        <v>875313</v>
      </c>
      <c r="F48">
        <v>479686</v>
      </c>
      <c r="G48">
        <v>3531481</v>
      </c>
      <c r="H48">
        <f t="shared" si="5"/>
        <v>0.54448760943378227</v>
      </c>
      <c r="I48">
        <f t="shared" si="3"/>
        <v>2971842</v>
      </c>
      <c r="J48">
        <f t="shared" si="6"/>
        <v>3612057.4677871298</v>
      </c>
      <c r="K48">
        <f t="shared" si="7"/>
        <v>80576.467787129804</v>
      </c>
      <c r="L48">
        <f t="shared" si="4"/>
        <v>-80576.467787129804</v>
      </c>
    </row>
    <row r="49" spans="2:12" x14ac:dyDescent="0.2">
      <c r="B49" s="1">
        <v>46</v>
      </c>
      <c r="C49" s="4" t="s">
        <v>70</v>
      </c>
      <c r="D49">
        <v>22518295</v>
      </c>
      <c r="E49">
        <v>12106586</v>
      </c>
      <c r="F49">
        <v>8516424</v>
      </c>
      <c r="G49">
        <v>51736048</v>
      </c>
      <c r="H49">
        <f t="shared" si="5"/>
        <v>0.61539052471410904</v>
      </c>
      <c r="I49">
        <f t="shared" si="3"/>
        <v>43141305</v>
      </c>
      <c r="J49">
        <f t="shared" si="6"/>
        <v>55661339.373279229</v>
      </c>
      <c r="K49">
        <f t="shared" si="7"/>
        <v>3925291.3732792288</v>
      </c>
      <c r="L49">
        <f t="shared" si="4"/>
        <v>-3925291.3732792288</v>
      </c>
    </row>
    <row r="50" spans="2:12" x14ac:dyDescent="0.2">
      <c r="B50" s="1">
        <v>47</v>
      </c>
      <c r="C50" s="4" t="s">
        <v>71</v>
      </c>
      <c r="D50">
        <v>14005550</v>
      </c>
      <c r="E50">
        <v>7485414</v>
      </c>
      <c r="F50">
        <v>3922243</v>
      </c>
      <c r="G50">
        <v>31967172</v>
      </c>
      <c r="H50">
        <f t="shared" si="5"/>
        <v>0.52954821169455368</v>
      </c>
      <c r="I50">
        <f t="shared" si="3"/>
        <v>25413207</v>
      </c>
      <c r="J50">
        <f t="shared" si="6"/>
        <v>30471573.475739755</v>
      </c>
      <c r="K50">
        <f t="shared" si="7"/>
        <v>1495598.5242602453</v>
      </c>
      <c r="L50">
        <f t="shared" si="4"/>
        <v>1495598.5242602453</v>
      </c>
    </row>
    <row r="51" spans="2:12" x14ac:dyDescent="0.2">
      <c r="B51" s="1">
        <v>48</v>
      </c>
      <c r="C51" s="4" t="s">
        <v>72</v>
      </c>
      <c r="D51">
        <v>11007367</v>
      </c>
      <c r="E51">
        <v>5872984</v>
      </c>
      <c r="F51">
        <v>2127963</v>
      </c>
      <c r="G51">
        <v>19759728</v>
      </c>
      <c r="H51">
        <f t="shared" si="5"/>
        <v>0.45326137776111353</v>
      </c>
      <c r="I51">
        <f t="shared" si="3"/>
        <v>19008314</v>
      </c>
      <c r="J51">
        <f t="shared" si="6"/>
        <v>21126451.192092102</v>
      </c>
      <c r="K51">
        <f t="shared" si="7"/>
        <v>1366723.192092102</v>
      </c>
      <c r="L51">
        <f t="shared" si="4"/>
        <v>-1366723.192092102</v>
      </c>
    </row>
    <row r="52" spans="2:12" x14ac:dyDescent="0.2">
      <c r="B52" s="1">
        <v>49</v>
      </c>
      <c r="C52" s="1" t="s">
        <v>4</v>
      </c>
      <c r="D52">
        <v>23612171</v>
      </c>
      <c r="E52">
        <v>12473834</v>
      </c>
      <c r="F52">
        <v>8512403</v>
      </c>
      <c r="G52">
        <v>57149741</v>
      </c>
      <c r="H52">
        <f t="shared" si="5"/>
        <v>0.60056020078329864</v>
      </c>
      <c r="I52">
        <f t="shared" si="3"/>
        <v>44598408</v>
      </c>
      <c r="J52">
        <f t="shared" si="6"/>
        <v>56860690.114754401</v>
      </c>
      <c r="K52">
        <f t="shared" si="7"/>
        <v>289050.88524559885</v>
      </c>
      <c r="L52">
        <f t="shared" si="4"/>
        <v>289050.88524559885</v>
      </c>
    </row>
    <row r="53" spans="2:12" x14ac:dyDescent="0.2">
      <c r="B53" s="1">
        <v>50</v>
      </c>
      <c r="C53" s="1" t="s">
        <v>3</v>
      </c>
      <c r="D53">
        <v>9013548</v>
      </c>
      <c r="E53">
        <v>4696787</v>
      </c>
      <c r="F53">
        <v>1184806</v>
      </c>
      <c r="G53">
        <v>14895141</v>
      </c>
      <c r="H53">
        <f t="shared" si="5"/>
        <v>0.39502375167503612</v>
      </c>
      <c r="I53">
        <f t="shared" si="3"/>
        <v>14895141</v>
      </c>
      <c r="J53">
        <f t="shared" si="6"/>
        <v>15480857.634880815</v>
      </c>
      <c r="K53">
        <f t="shared" si="7"/>
        <v>585716.6348808147</v>
      </c>
      <c r="L53">
        <f t="shared" si="4"/>
        <v>-585716.6348808147</v>
      </c>
    </row>
    <row r="54" spans="2:12" x14ac:dyDescent="0.2">
      <c r="B54" s="1">
        <v>51</v>
      </c>
      <c r="C54" s="4" t="s">
        <v>73</v>
      </c>
      <c r="D54">
        <v>6219234</v>
      </c>
      <c r="E54">
        <v>3182255</v>
      </c>
      <c r="F54">
        <v>1410110</v>
      </c>
      <c r="G54">
        <v>11222043</v>
      </c>
      <c r="H54">
        <f t="shared" si="5"/>
        <v>0.47952875059092342</v>
      </c>
      <c r="I54">
        <f t="shared" si="3"/>
        <v>10811599</v>
      </c>
      <c r="J54">
        <f t="shared" si="6"/>
        <v>12351131.136979891</v>
      </c>
      <c r="K54">
        <f t="shared" si="7"/>
        <v>1129088.136979891</v>
      </c>
      <c r="L54">
        <f t="shared" si="4"/>
        <v>-1129088.136979891</v>
      </c>
    </row>
    <row r="55" spans="2:12" x14ac:dyDescent="0.2">
      <c r="B55" s="1">
        <v>52</v>
      </c>
      <c r="C55" s="4" t="s">
        <v>74</v>
      </c>
      <c r="D55">
        <v>1505615</v>
      </c>
      <c r="E55">
        <v>768683</v>
      </c>
      <c r="F55">
        <v>506362</v>
      </c>
      <c r="G55">
        <v>2780660</v>
      </c>
      <c r="H55">
        <f t="shared" si="5"/>
        <v>0.58003661217700753</v>
      </c>
      <c r="I55">
        <f t="shared" si="3"/>
        <v>2780660</v>
      </c>
      <c r="J55">
        <f t="shared" si="6"/>
        <v>3485577.2651466713</v>
      </c>
      <c r="K55">
        <f t="shared" si="7"/>
        <v>704917.26514667133</v>
      </c>
      <c r="L55">
        <f t="shared" si="4"/>
        <v>-704917.26514667133</v>
      </c>
    </row>
    <row r="56" spans="2:12" x14ac:dyDescent="0.2">
      <c r="B56" s="1">
        <v>53</v>
      </c>
      <c r="C56" s="4" t="s">
        <v>75</v>
      </c>
      <c r="D56">
        <v>33628211</v>
      </c>
      <c r="E56">
        <v>17012268</v>
      </c>
      <c r="F56">
        <v>11112555</v>
      </c>
      <c r="G56">
        <v>84261330</v>
      </c>
      <c r="H56">
        <f t="shared" si="5"/>
        <v>0.57497254709812895</v>
      </c>
      <c r="I56">
        <f t="shared" si="3"/>
        <v>61753034</v>
      </c>
      <c r="J56">
        <f t="shared" si="6"/>
        <v>77077484.981923565</v>
      </c>
      <c r="K56">
        <f t="shared" si="7"/>
        <v>7183845.0180764347</v>
      </c>
      <c r="L56">
        <f t="shared" si="4"/>
        <v>7183845.0180764347</v>
      </c>
    </row>
    <row r="57" spans="2:12" x14ac:dyDescent="0.2">
      <c r="B57" s="1">
        <v>54</v>
      </c>
      <c r="C57" s="4" t="s">
        <v>76</v>
      </c>
      <c r="D57">
        <v>36075875</v>
      </c>
      <c r="E57">
        <v>18038270</v>
      </c>
      <c r="F57">
        <v>9046660</v>
      </c>
      <c r="G57">
        <v>74146780</v>
      </c>
      <c r="H57">
        <f t="shared" si="5"/>
        <v>0.50072043631705898</v>
      </c>
      <c r="I57">
        <f t="shared" si="3"/>
        <v>63160805</v>
      </c>
      <c r="J57">
        <f t="shared" si="6"/>
        <v>73692821.131583408</v>
      </c>
      <c r="K57">
        <f t="shared" si="7"/>
        <v>453958.86841659248</v>
      </c>
      <c r="L57">
        <f t="shared" si="4"/>
        <v>453958.86841659248</v>
      </c>
    </row>
    <row r="58" spans="2:12" x14ac:dyDescent="0.2">
      <c r="B58" s="1">
        <v>55</v>
      </c>
      <c r="C58" s="1" t="s">
        <v>38</v>
      </c>
      <c r="D58">
        <v>45551028</v>
      </c>
      <c r="E58">
        <v>22716685</v>
      </c>
      <c r="F58">
        <v>24055001</v>
      </c>
      <c r="G58">
        <v>132150874</v>
      </c>
      <c r="H58">
        <f t="shared" si="5"/>
        <v>0.76140197379262675</v>
      </c>
      <c r="I58">
        <f t="shared" si="3"/>
        <v>92322714</v>
      </c>
      <c r="J58">
        <f t="shared" si="6"/>
        <v>132150888.95483918</v>
      </c>
      <c r="K58">
        <f t="shared" si="7"/>
        <v>14.954839184880257</v>
      </c>
      <c r="L58">
        <f t="shared" si="4"/>
        <v>-14.954839184880257</v>
      </c>
    </row>
    <row r="59" spans="2:12" x14ac:dyDescent="0.2">
      <c r="B59" s="1">
        <v>56</v>
      </c>
      <c r="C59" s="4" t="s">
        <v>77</v>
      </c>
      <c r="D59">
        <v>10007291</v>
      </c>
      <c r="E59">
        <v>4990628</v>
      </c>
      <c r="F59">
        <v>2257026</v>
      </c>
      <c r="G59">
        <v>18237052</v>
      </c>
      <c r="H59">
        <f t="shared" si="5"/>
        <v>0.47691941792886677</v>
      </c>
      <c r="I59">
        <f t="shared" si="3"/>
        <v>17254945</v>
      </c>
      <c r="J59">
        <f t="shared" si="6"/>
        <v>19659593.374959022</v>
      </c>
      <c r="K59">
        <f t="shared" si="7"/>
        <v>1422541.3749590218</v>
      </c>
      <c r="L59">
        <f t="shared" si="4"/>
        <v>-1422541.3749590218</v>
      </c>
    </row>
    <row r="60" spans="2:12" x14ac:dyDescent="0.2">
      <c r="B60" s="1">
        <v>57</v>
      </c>
      <c r="C60" s="4" t="s">
        <v>78</v>
      </c>
      <c r="D60">
        <v>11102948</v>
      </c>
      <c r="E60">
        <v>5522248</v>
      </c>
      <c r="F60">
        <v>3155226</v>
      </c>
      <c r="G60">
        <v>21815861</v>
      </c>
      <c r="H60">
        <f t="shared" si="5"/>
        <v>0.5320673952438012</v>
      </c>
      <c r="I60">
        <f t="shared" si="3"/>
        <v>19780422</v>
      </c>
      <c r="J60">
        <f t="shared" si="6"/>
        <v>23772580.706648391</v>
      </c>
      <c r="K60">
        <f t="shared" si="7"/>
        <v>1956719.7066483907</v>
      </c>
      <c r="L60">
        <f t="shared" si="4"/>
        <v>-1956719.7066483907</v>
      </c>
    </row>
    <row r="61" spans="2:12" x14ac:dyDescent="0.2">
      <c r="B61" s="1">
        <v>58</v>
      </c>
      <c r="C61" s="4" t="s">
        <v>79</v>
      </c>
      <c r="D61">
        <v>37162787</v>
      </c>
      <c r="E61">
        <v>18411597</v>
      </c>
      <c r="F61">
        <v>10842415</v>
      </c>
      <c r="G61">
        <v>80731528</v>
      </c>
      <c r="H61">
        <f t="shared" si="5"/>
        <v>0.53925641315061479</v>
      </c>
      <c r="I61">
        <f t="shared" si="3"/>
        <v>66416799</v>
      </c>
      <c r="J61">
        <f t="shared" si="6"/>
        <v>80345543.676767066</v>
      </c>
      <c r="K61">
        <f t="shared" si="7"/>
        <v>385984.32323293388</v>
      </c>
      <c r="L61">
        <f t="shared" si="4"/>
        <v>385984.32323293388</v>
      </c>
    </row>
    <row r="62" spans="2:12" x14ac:dyDescent="0.2">
      <c r="B62" s="1">
        <v>59</v>
      </c>
      <c r="C62" s="4" t="s">
        <v>80</v>
      </c>
      <c r="D62">
        <v>23213736</v>
      </c>
      <c r="E62">
        <v>11303814</v>
      </c>
      <c r="F62">
        <v>9303808</v>
      </c>
      <c r="G62">
        <v>51792473</v>
      </c>
      <c r="H62">
        <f t="shared" si="5"/>
        <v>0.64456117323242879</v>
      </c>
      <c r="I62">
        <f t="shared" si="3"/>
        <v>43821358</v>
      </c>
      <c r="J62">
        <f t="shared" si="6"/>
        <v>57830503.159136273</v>
      </c>
      <c r="K62">
        <f t="shared" si="7"/>
        <v>6038030.159136273</v>
      </c>
      <c r="L62">
        <f t="shared" si="4"/>
        <v>-6038030.159136273</v>
      </c>
    </row>
    <row r="63" spans="2:12" x14ac:dyDescent="0.2">
      <c r="B63" s="1">
        <v>60</v>
      </c>
      <c r="C63" s="1" t="s">
        <v>0</v>
      </c>
      <c r="D63">
        <v>25015518</v>
      </c>
      <c r="E63">
        <v>12076661</v>
      </c>
      <c r="F63">
        <v>11515135</v>
      </c>
      <c r="G63">
        <v>66002918</v>
      </c>
      <c r="H63">
        <f t="shared" si="5"/>
        <v>0.70350636446421899</v>
      </c>
      <c r="I63">
        <f t="shared" si="3"/>
        <v>48607314</v>
      </c>
      <c r="J63">
        <f t="shared" si="6"/>
        <v>66943755.955587275</v>
      </c>
      <c r="K63">
        <f t="shared" si="7"/>
        <v>940837.95558727533</v>
      </c>
      <c r="L63">
        <f t="shared" si="4"/>
        <v>-940837.95558727533</v>
      </c>
    </row>
    <row r="64" spans="2:12" x14ac:dyDescent="0.2">
      <c r="B64" s="1">
        <v>61</v>
      </c>
      <c r="C64" s="4" t="s">
        <v>81</v>
      </c>
      <c r="D64">
        <v>4445351</v>
      </c>
      <c r="E64">
        <v>2132473</v>
      </c>
      <c r="F64">
        <v>1077838</v>
      </c>
      <c r="G64">
        <v>9075627</v>
      </c>
      <c r="H64">
        <f t="shared" si="5"/>
        <v>0.49177484349947825</v>
      </c>
      <c r="I64">
        <f t="shared" si="3"/>
        <v>7655662</v>
      </c>
      <c r="J64">
        <f t="shared" si="6"/>
        <v>8854040.2018832136</v>
      </c>
      <c r="K64">
        <f t="shared" si="7"/>
        <v>221586.79811678641</v>
      </c>
      <c r="L64">
        <f t="shared" si="4"/>
        <v>221586.79811678641</v>
      </c>
    </row>
    <row r="65" spans="2:12" x14ac:dyDescent="0.2">
      <c r="B65" s="1">
        <v>62</v>
      </c>
      <c r="C65" s="4" t="s">
        <v>82</v>
      </c>
      <c r="D65">
        <v>22610437</v>
      </c>
      <c r="E65">
        <v>10795951</v>
      </c>
      <c r="F65">
        <v>5324159</v>
      </c>
      <c r="G65">
        <v>42060281</v>
      </c>
      <c r="H65">
        <f t="shared" si="5"/>
        <v>0.48483204545565906</v>
      </c>
      <c r="I65">
        <f t="shared" si="3"/>
        <v>38730547</v>
      </c>
      <c r="J65">
        <f t="shared" si="6"/>
        <v>44483645.208542317</v>
      </c>
      <c r="K65">
        <f t="shared" si="7"/>
        <v>2423364.2085423172</v>
      </c>
      <c r="L65">
        <f t="shared" si="4"/>
        <v>-2423364.2085423172</v>
      </c>
    </row>
    <row r="66" spans="2:12" x14ac:dyDescent="0.2">
      <c r="B66" s="1">
        <v>63</v>
      </c>
      <c r="C66" s="1" t="s">
        <v>7</v>
      </c>
      <c r="D66">
        <v>5474270</v>
      </c>
      <c r="E66">
        <v>2608576</v>
      </c>
      <c r="F66">
        <v>1018720</v>
      </c>
      <c r="G66">
        <v>9101566</v>
      </c>
      <c r="H66">
        <f t="shared" si="5"/>
        <v>0.43619369278391129</v>
      </c>
      <c r="I66">
        <f t="shared" si="3"/>
        <v>9101566</v>
      </c>
      <c r="J66">
        <f t="shared" si="6"/>
        <v>9928147.1820122898</v>
      </c>
      <c r="K66">
        <f t="shared" si="7"/>
        <v>826581.18201228976</v>
      </c>
      <c r="L66">
        <f t="shared" si="4"/>
        <v>-826581.18201228976</v>
      </c>
    </row>
    <row r="67" spans="2:12" x14ac:dyDescent="0.2">
      <c r="B67" s="1">
        <v>64</v>
      </c>
      <c r="C67" s="1" t="s">
        <v>1</v>
      </c>
      <c r="D67">
        <v>14710892</v>
      </c>
      <c r="E67">
        <v>7006528</v>
      </c>
      <c r="F67">
        <v>3333187</v>
      </c>
      <c r="G67">
        <v>26766009</v>
      </c>
      <c r="H67">
        <f t="shared" si="5"/>
        <v>0.47602105938875827</v>
      </c>
      <c r="I67">
        <f t="shared" si="3"/>
        <v>25050607</v>
      </c>
      <c r="J67">
        <f t="shared" si="6"/>
        <v>28515421.600474622</v>
      </c>
      <c r="K67">
        <f t="shared" si="7"/>
        <v>1749412.6004746221</v>
      </c>
      <c r="L67">
        <f t="shared" si="4"/>
        <v>-1749412.6004746221</v>
      </c>
    </row>
    <row r="68" spans="2:12" x14ac:dyDescent="0.2">
      <c r="B68" s="1">
        <v>65</v>
      </c>
      <c r="C68" s="4" t="s">
        <v>83</v>
      </c>
      <c r="D68">
        <v>52148751</v>
      </c>
      <c r="E68">
        <v>24410311</v>
      </c>
      <c r="F68">
        <v>14552335</v>
      </c>
      <c r="G68">
        <v>106454051</v>
      </c>
      <c r="H68">
        <f t="shared" ref="H68:H79" si="8">waga*(E68/D68)+(1-waga)*(F68/E68)</f>
        <v>0.52814288391779929</v>
      </c>
      <c r="I68">
        <f t="shared" si="3"/>
        <v>91111397</v>
      </c>
      <c r="J68">
        <f t="shared" ref="J68:J79" si="9">a*I68*(H68^alfa)</f>
        <v>109105133.58600514</v>
      </c>
      <c r="K68">
        <f t="shared" ref="K68:K79" si="10">ABS(G68-J68)</f>
        <v>2651082.5860051364</v>
      </c>
      <c r="L68">
        <f t="shared" si="4"/>
        <v>-2651082.5860051364</v>
      </c>
    </row>
    <row r="69" spans="2:12" x14ac:dyDescent="0.2">
      <c r="B69" s="1">
        <v>66</v>
      </c>
      <c r="C69" s="4" t="s">
        <v>84</v>
      </c>
      <c r="D69">
        <v>2704682</v>
      </c>
      <c r="E69">
        <v>1244007</v>
      </c>
      <c r="F69">
        <v>425191</v>
      </c>
      <c r="G69">
        <v>4373880</v>
      </c>
      <c r="H69">
        <f t="shared" si="8"/>
        <v>0.40454038689822075</v>
      </c>
      <c r="I69">
        <f t="shared" ref="I69:I79" si="11">SUM(D69:F69)</f>
        <v>4373880</v>
      </c>
      <c r="J69">
        <f t="shared" si="9"/>
        <v>4598966.0162623655</v>
      </c>
      <c r="K69">
        <f t="shared" si="10"/>
        <v>225086.01626236551</v>
      </c>
      <c r="L69">
        <f t="shared" ref="L69:L79" si="12">G69-J69</f>
        <v>-225086.01626236551</v>
      </c>
    </row>
    <row r="70" spans="2:12" x14ac:dyDescent="0.2">
      <c r="B70" s="1">
        <v>67</v>
      </c>
      <c r="C70" s="1" t="s">
        <v>6</v>
      </c>
      <c r="D70">
        <v>54155312</v>
      </c>
      <c r="E70">
        <v>24476416</v>
      </c>
      <c r="F70">
        <v>12362423</v>
      </c>
      <c r="G70">
        <v>103910838</v>
      </c>
      <c r="H70">
        <f t="shared" si="8"/>
        <v>0.47687058000265792</v>
      </c>
      <c r="I70">
        <f t="shared" si="11"/>
        <v>90994151</v>
      </c>
      <c r="J70">
        <f t="shared" si="9"/>
        <v>103669913.22169515</v>
      </c>
      <c r="K70">
        <f t="shared" si="10"/>
        <v>240924.77830484509</v>
      </c>
      <c r="L70">
        <f t="shared" si="12"/>
        <v>240924.77830484509</v>
      </c>
    </row>
    <row r="71" spans="2:12" x14ac:dyDescent="0.2">
      <c r="B71" s="1">
        <v>68</v>
      </c>
      <c r="C71" s="4" t="s">
        <v>85</v>
      </c>
      <c r="D71">
        <v>14520412</v>
      </c>
      <c r="E71">
        <v>6551131</v>
      </c>
      <c r="F71">
        <v>3501253</v>
      </c>
      <c r="G71">
        <v>28363231</v>
      </c>
      <c r="H71">
        <f t="shared" si="8"/>
        <v>0.49022047795407442</v>
      </c>
      <c r="I71">
        <f t="shared" si="11"/>
        <v>24572796</v>
      </c>
      <c r="J71">
        <f t="shared" si="9"/>
        <v>28375445.76532473</v>
      </c>
      <c r="K71">
        <f t="shared" si="10"/>
        <v>12214.765324730426</v>
      </c>
      <c r="L71">
        <f t="shared" si="12"/>
        <v>-12214.765324730426</v>
      </c>
    </row>
    <row r="72" spans="2:12" x14ac:dyDescent="0.2">
      <c r="B72" s="1">
        <v>69</v>
      </c>
      <c r="C72" s="4" t="s">
        <v>86</v>
      </c>
      <c r="D72">
        <v>2023429</v>
      </c>
      <c r="E72">
        <v>908870</v>
      </c>
      <c r="F72">
        <v>430014</v>
      </c>
      <c r="G72">
        <v>3944433</v>
      </c>
      <c r="H72">
        <f t="shared" si="8"/>
        <v>0.46040727044987029</v>
      </c>
      <c r="I72">
        <f t="shared" si="11"/>
        <v>3362313</v>
      </c>
      <c r="J72">
        <f t="shared" si="9"/>
        <v>3765605.0358565375</v>
      </c>
      <c r="K72">
        <f t="shared" si="10"/>
        <v>178827.96414346248</v>
      </c>
      <c r="L72">
        <f t="shared" si="12"/>
        <v>178827.96414346248</v>
      </c>
    </row>
    <row r="73" spans="2:12" x14ac:dyDescent="0.2">
      <c r="B73" s="1">
        <v>70</v>
      </c>
      <c r="C73" s="4" t="s">
        <v>87</v>
      </c>
      <c r="D73">
        <v>12292121</v>
      </c>
      <c r="E73">
        <v>5520536</v>
      </c>
      <c r="F73">
        <v>2658167</v>
      </c>
      <c r="G73">
        <v>21463993</v>
      </c>
      <c r="H73">
        <f t="shared" si="8"/>
        <v>0.46430183351445931</v>
      </c>
      <c r="I73">
        <f t="shared" si="11"/>
        <v>20470824</v>
      </c>
      <c r="J73">
        <f t="shared" si="9"/>
        <v>23020584.084633395</v>
      </c>
      <c r="K73">
        <f t="shared" si="10"/>
        <v>1556591.0846333951</v>
      </c>
      <c r="L73">
        <f t="shared" si="12"/>
        <v>-1556591.0846333951</v>
      </c>
    </row>
    <row r="74" spans="2:12" x14ac:dyDescent="0.2">
      <c r="B74" s="1">
        <v>71</v>
      </c>
      <c r="C74" s="4" t="s">
        <v>88</v>
      </c>
      <c r="D74">
        <v>18736133</v>
      </c>
      <c r="E74">
        <v>8042009</v>
      </c>
      <c r="F74">
        <v>5414981</v>
      </c>
      <c r="G74">
        <v>33642080</v>
      </c>
      <c r="H74">
        <f t="shared" si="8"/>
        <v>0.5436946751453795</v>
      </c>
      <c r="I74">
        <f t="shared" si="11"/>
        <v>32193123</v>
      </c>
      <c r="J74">
        <f t="shared" si="9"/>
        <v>39100590.959237434</v>
      </c>
      <c r="K74">
        <f t="shared" si="10"/>
        <v>5458510.959237434</v>
      </c>
      <c r="L74">
        <f t="shared" si="12"/>
        <v>-5458510.959237434</v>
      </c>
    </row>
    <row r="75" spans="2:12" x14ac:dyDescent="0.2">
      <c r="B75" s="1">
        <v>72</v>
      </c>
      <c r="C75" s="4" t="s">
        <v>89</v>
      </c>
      <c r="D75">
        <v>17014226</v>
      </c>
      <c r="E75">
        <v>7010111</v>
      </c>
      <c r="F75">
        <v>4054557</v>
      </c>
      <c r="G75">
        <v>31643424</v>
      </c>
      <c r="H75">
        <f t="shared" si="8"/>
        <v>0.49003064480502823</v>
      </c>
      <c r="I75">
        <f t="shared" si="11"/>
        <v>28078894</v>
      </c>
      <c r="J75">
        <f t="shared" si="9"/>
        <v>32417988.735622026</v>
      </c>
      <c r="K75">
        <f t="shared" si="10"/>
        <v>774564.73562202603</v>
      </c>
      <c r="L75">
        <f t="shared" si="12"/>
        <v>-774564.73562202603</v>
      </c>
    </row>
    <row r="76" spans="2:12" x14ac:dyDescent="0.2">
      <c r="B76" s="1">
        <v>73</v>
      </c>
      <c r="C76" s="4" t="s">
        <v>90</v>
      </c>
      <c r="D76">
        <v>14757535</v>
      </c>
      <c r="E76">
        <v>5911449</v>
      </c>
      <c r="F76">
        <v>2355421</v>
      </c>
      <c r="G76">
        <v>23024405</v>
      </c>
      <c r="H76">
        <f t="shared" si="8"/>
        <v>0.39957704517243187</v>
      </c>
      <c r="I76">
        <f t="shared" si="11"/>
        <v>23024405</v>
      </c>
      <c r="J76">
        <f t="shared" si="9"/>
        <v>24063933.717265725</v>
      </c>
      <c r="K76">
        <f t="shared" si="10"/>
        <v>1039528.7172657251</v>
      </c>
      <c r="L76">
        <f t="shared" si="12"/>
        <v>-1039528.7172657251</v>
      </c>
    </row>
    <row r="77" spans="2:12" x14ac:dyDescent="0.2">
      <c r="B77" s="1">
        <v>74</v>
      </c>
      <c r="C77" s="4" t="s">
        <v>91</v>
      </c>
      <c r="D77">
        <v>32528016</v>
      </c>
      <c r="E77">
        <v>13021698</v>
      </c>
      <c r="F77">
        <v>7476255</v>
      </c>
      <c r="G77">
        <v>61459198</v>
      </c>
      <c r="H77">
        <f t="shared" si="8"/>
        <v>0.48182889345076196</v>
      </c>
      <c r="I77">
        <f t="shared" si="11"/>
        <v>53025969</v>
      </c>
      <c r="J77">
        <f t="shared" si="9"/>
        <v>60718230.090175197</v>
      </c>
      <c r="K77">
        <f t="shared" si="10"/>
        <v>740967.90982480347</v>
      </c>
      <c r="L77">
        <f t="shared" si="12"/>
        <v>740967.90982480347</v>
      </c>
    </row>
    <row r="78" spans="2:12" x14ac:dyDescent="0.2">
      <c r="B78" s="1">
        <v>75</v>
      </c>
      <c r="C78" s="4" t="s">
        <v>92</v>
      </c>
      <c r="D78">
        <v>17213137</v>
      </c>
      <c r="E78">
        <v>6808026</v>
      </c>
      <c r="F78">
        <v>3782592</v>
      </c>
      <c r="G78">
        <v>30075113</v>
      </c>
      <c r="H78">
        <f t="shared" si="8"/>
        <v>0.47058546431476755</v>
      </c>
      <c r="I78">
        <f t="shared" si="11"/>
        <v>27803755</v>
      </c>
      <c r="J78">
        <f t="shared" si="9"/>
        <v>31472565.476873588</v>
      </c>
      <c r="K78">
        <f t="shared" si="10"/>
        <v>1397452.4768735878</v>
      </c>
      <c r="L78">
        <f t="shared" si="12"/>
        <v>-1397452.4768735878</v>
      </c>
    </row>
    <row r="79" spans="2:12" x14ac:dyDescent="0.2">
      <c r="B79" s="1">
        <v>76</v>
      </c>
      <c r="C79" s="4" t="s">
        <v>93</v>
      </c>
      <c r="D79">
        <v>26068419</v>
      </c>
      <c r="E79">
        <v>9945321</v>
      </c>
      <c r="F79">
        <v>6122478</v>
      </c>
      <c r="G79">
        <v>49227257</v>
      </c>
      <c r="H79">
        <f t="shared" si="8"/>
        <v>0.49128608708201688</v>
      </c>
      <c r="I79">
        <f t="shared" si="11"/>
        <v>42136218</v>
      </c>
      <c r="J79">
        <f t="shared" si="9"/>
        <v>48708375.880290404</v>
      </c>
      <c r="K79">
        <f t="shared" si="10"/>
        <v>518881.11970959604</v>
      </c>
      <c r="L79">
        <f t="shared" si="12"/>
        <v>518881.11970959604</v>
      </c>
    </row>
  </sheetData>
  <phoneticPr fontId="1" type="noConversion"/>
  <conditionalFormatting sqref="K4:K79">
    <cfRule type="expression" dxfId="0" priority="7" stopIfTrue="1">
      <formula>K4&gt;=2*$L$2</formula>
    </cfRule>
  </conditionalFormatting>
  <printOptions headings="1" gridLines="1"/>
  <pageMargins left="0.75" right="0.75" top="1" bottom="1" header="0.5" footer="0.5"/>
  <pageSetup scale="1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9</vt:i4>
      </vt:variant>
    </vt:vector>
  </HeadingPairs>
  <TitlesOfParts>
    <vt:vector size="13" baseType="lpstr">
      <vt:lpstr>Dwa tygodnie</vt:lpstr>
      <vt:lpstr>Kwadrat błędu</vt:lpstr>
      <vt:lpstr>Prosty model</vt:lpstr>
      <vt:lpstr>Trzy tygodnie</vt:lpstr>
      <vt:lpstr>'Kwadrat błędu'!a</vt:lpstr>
      <vt:lpstr>'Prosty model'!a</vt:lpstr>
      <vt:lpstr>'Trzy tygodnie'!a</vt:lpstr>
      <vt:lpstr>a</vt:lpstr>
      <vt:lpstr>'Kwadrat błędu'!alfa</vt:lpstr>
      <vt:lpstr>'Prosty model'!alfa</vt:lpstr>
      <vt:lpstr>'Trzy tygodnie'!alfa</vt:lpstr>
      <vt:lpstr>alfa</vt:lpstr>
      <vt:lpstr>waga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2019-08-06T18:57:14Z</dcterms:created>
  <dcterms:modified xsi:type="dcterms:W3CDTF">2019-08-06T18:57:15Z</dcterms:modified>
</cp:coreProperties>
</file>